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70" yWindow="585" windowWidth="18615" windowHeight="8895"/>
  </bookViews>
  <sheets>
    <sheet name="Gesamtliste" sheetId="1" r:id="rId1"/>
    <sheet name="Starterliste" sheetId="3" state="hidden" r:id="rId2"/>
    <sheet name="Div_Sieger" sheetId="6" r:id="rId3"/>
    <sheet name="Gleich 1" sheetId="26" state="hidden" r:id="rId4"/>
    <sheet name="Gleich 2" sheetId="36" state="hidden" r:id="rId5"/>
    <sheet name="Abstand Ziel" sheetId="8" state="hidden" r:id="rId6"/>
    <sheet name="Gewindestab Länge" sheetId="28" state="hidden" r:id="rId7"/>
    <sheet name="Gewindestab Gänge" sheetId="35" state="hidden" r:id="rId8"/>
    <sheet name="Pfl.-Stein" sheetId="21" state="hidden" r:id="rId9"/>
    <sheet name="Sonderaufgaben" sheetId="33" state="hidden" r:id="rId10"/>
    <sheet name="Tabelle1" sheetId="25" r:id="rId11"/>
    <sheet name="Tabelle2" sheetId="29" r:id="rId12"/>
  </sheets>
  <definedNames>
    <definedName name="_xlnm._FilterDatabase" localSheetId="0" hidden="1">Gesamtliste!$B$3:$N$54</definedName>
    <definedName name="_xlnm._FilterDatabase" localSheetId="1" hidden="1">Starterliste!$B$1:$D$58</definedName>
  </definedNames>
  <calcPr calcId="145621"/>
</workbook>
</file>

<file path=xl/calcChain.xml><?xml version="1.0" encoding="utf-8"?>
<calcChain xmlns="http://schemas.openxmlformats.org/spreadsheetml/2006/main">
  <c r="N44" i="1" l="1"/>
  <c r="N45" i="1"/>
  <c r="N34" i="1"/>
  <c r="N24" i="1"/>
  <c r="N39" i="1"/>
  <c r="N43" i="1"/>
  <c r="D30" i="8" l="1"/>
  <c r="E30" i="8" s="1"/>
  <c r="F30" i="8" s="1"/>
  <c r="D46" i="8"/>
  <c r="E46" i="8" s="1"/>
  <c r="F46" i="8" s="1"/>
  <c r="D45" i="8"/>
  <c r="E45" i="8" s="1"/>
  <c r="F45" i="8" s="1"/>
  <c r="D44" i="8"/>
  <c r="E44" i="8" s="1"/>
  <c r="F44" i="8" s="1"/>
  <c r="D43" i="8"/>
  <c r="E43" i="8" s="1"/>
  <c r="F43" i="8" s="1"/>
  <c r="D42" i="8"/>
  <c r="E42" i="8" s="1"/>
  <c r="F42" i="8" s="1"/>
  <c r="D41" i="8"/>
  <c r="E41" i="8" s="1"/>
  <c r="F41" i="8" s="1"/>
  <c r="D40" i="8"/>
  <c r="E40" i="8" s="1"/>
  <c r="F40" i="8" s="1"/>
  <c r="E39" i="8"/>
  <c r="F39" i="8" s="1"/>
  <c r="D39" i="8"/>
  <c r="D38" i="8"/>
  <c r="E38" i="8" s="1"/>
  <c r="F38" i="8" s="1"/>
  <c r="M59" i="36"/>
  <c r="D48" i="36"/>
  <c r="E48" i="36" s="1"/>
  <c r="M48" i="36" s="1"/>
  <c r="N48" i="36" s="1"/>
  <c r="D47" i="36"/>
  <c r="E47" i="36" s="1"/>
  <c r="M47" i="36" s="1"/>
  <c r="N47" i="36" s="1"/>
  <c r="D46" i="36"/>
  <c r="E46" i="36" s="1"/>
  <c r="M46" i="36" s="1"/>
  <c r="N46" i="36" s="1"/>
  <c r="D45" i="36"/>
  <c r="E45" i="36" s="1"/>
  <c r="M45" i="36" s="1"/>
  <c r="N45" i="36" s="1"/>
  <c r="D44" i="36"/>
  <c r="E44" i="36" s="1"/>
  <c r="M44" i="36" s="1"/>
  <c r="N44" i="36" s="1"/>
  <c r="D43" i="36"/>
  <c r="E43" i="36" s="1"/>
  <c r="M43" i="36" s="1"/>
  <c r="N43" i="36" s="1"/>
  <c r="D42" i="36"/>
  <c r="E42" i="36" s="1"/>
  <c r="M42" i="36" s="1"/>
  <c r="N42" i="36" s="1"/>
  <c r="D41" i="36"/>
  <c r="E41" i="36" s="1"/>
  <c r="M41" i="36" s="1"/>
  <c r="N41" i="36" s="1"/>
  <c r="D40" i="36"/>
  <c r="E40" i="36" s="1"/>
  <c r="M40" i="36" s="1"/>
  <c r="N40" i="36" s="1"/>
  <c r="D39" i="36"/>
  <c r="E39" i="36" s="1"/>
  <c r="M39" i="36" s="1"/>
  <c r="N39" i="36" s="1"/>
  <c r="D38" i="36"/>
  <c r="E38" i="36" s="1"/>
  <c r="M38" i="36" s="1"/>
  <c r="N38" i="36" s="1"/>
  <c r="D37" i="36"/>
  <c r="E37" i="36" s="1"/>
  <c r="M37" i="36" s="1"/>
  <c r="N37" i="36" s="1"/>
  <c r="D36" i="36"/>
  <c r="E36" i="36" s="1"/>
  <c r="M36" i="36" s="1"/>
  <c r="N36" i="36" s="1"/>
  <c r="D35" i="36"/>
  <c r="E35" i="36" s="1"/>
  <c r="M35" i="36" s="1"/>
  <c r="N35" i="36" s="1"/>
  <c r="D34" i="36"/>
  <c r="E34" i="36" s="1"/>
  <c r="M34" i="36" s="1"/>
  <c r="N34" i="36" s="1"/>
  <c r="D33" i="36"/>
  <c r="E33" i="36" s="1"/>
  <c r="M33" i="36" s="1"/>
  <c r="N33" i="36" s="1"/>
  <c r="D32" i="36"/>
  <c r="E32" i="36" s="1"/>
  <c r="M32" i="36" s="1"/>
  <c r="N32" i="36" s="1"/>
  <c r="D31" i="36"/>
  <c r="E31" i="36" s="1"/>
  <c r="M31" i="36" s="1"/>
  <c r="N31" i="36" s="1"/>
  <c r="D30" i="36"/>
  <c r="E30" i="36" s="1"/>
  <c r="M30" i="36" s="1"/>
  <c r="N30" i="36" s="1"/>
  <c r="D29" i="36"/>
  <c r="E29" i="36" s="1"/>
  <c r="M29" i="36" s="1"/>
  <c r="N29" i="36" s="1"/>
  <c r="D28" i="36"/>
  <c r="E28" i="36" s="1"/>
  <c r="M28" i="36" s="1"/>
  <c r="N28" i="36" s="1"/>
  <c r="V27" i="36"/>
  <c r="U27" i="36"/>
  <c r="T27" i="36"/>
  <c r="D27" i="36"/>
  <c r="E27" i="36" s="1"/>
  <c r="M27" i="36" s="1"/>
  <c r="N27" i="36" s="1"/>
  <c r="D26" i="36"/>
  <c r="E26" i="36" s="1"/>
  <c r="M26" i="36" s="1"/>
  <c r="N26" i="36" s="1"/>
  <c r="D25" i="36"/>
  <c r="E25" i="36" s="1"/>
  <c r="M25" i="36" s="1"/>
  <c r="N25" i="36" s="1"/>
  <c r="D24" i="36"/>
  <c r="E24" i="36" s="1"/>
  <c r="M24" i="36" s="1"/>
  <c r="N24" i="36" s="1"/>
  <c r="D23" i="36"/>
  <c r="E23" i="36" s="1"/>
  <c r="M23" i="36" s="1"/>
  <c r="N23" i="36" s="1"/>
  <c r="D22" i="36"/>
  <c r="E22" i="36" s="1"/>
  <c r="M22" i="36" s="1"/>
  <c r="N22" i="36" s="1"/>
  <c r="D21" i="36"/>
  <c r="E21" i="36" s="1"/>
  <c r="M21" i="36" s="1"/>
  <c r="N21" i="36" s="1"/>
  <c r="D20" i="36"/>
  <c r="E20" i="36" s="1"/>
  <c r="M20" i="36" s="1"/>
  <c r="N20" i="36" s="1"/>
  <c r="D19" i="36"/>
  <c r="E19" i="36" s="1"/>
  <c r="M19" i="36" s="1"/>
  <c r="N19" i="36" s="1"/>
  <c r="D18" i="36"/>
  <c r="E18" i="36" s="1"/>
  <c r="M18" i="36" s="1"/>
  <c r="N18" i="36" s="1"/>
  <c r="U17" i="36"/>
  <c r="D17" i="36"/>
  <c r="E17" i="36" s="1"/>
  <c r="M17" i="36" s="1"/>
  <c r="N17" i="36" s="1"/>
  <c r="D16" i="36"/>
  <c r="E16" i="36" s="1"/>
  <c r="M16" i="36" s="1"/>
  <c r="N16" i="36" s="1"/>
  <c r="D15" i="36"/>
  <c r="E15" i="36" s="1"/>
  <c r="M15" i="36" s="1"/>
  <c r="N15" i="36" s="1"/>
  <c r="D14" i="36"/>
  <c r="E14" i="36" s="1"/>
  <c r="M14" i="36" s="1"/>
  <c r="N14" i="36" s="1"/>
  <c r="D13" i="36"/>
  <c r="E13" i="36" s="1"/>
  <c r="M13" i="36" s="1"/>
  <c r="N13" i="36" s="1"/>
  <c r="D12" i="36"/>
  <c r="E12" i="36" s="1"/>
  <c r="M12" i="36" s="1"/>
  <c r="N12" i="36" s="1"/>
  <c r="D11" i="36"/>
  <c r="E11" i="36" s="1"/>
  <c r="M11" i="36" s="1"/>
  <c r="N11" i="36" s="1"/>
  <c r="D10" i="36"/>
  <c r="E10" i="36" s="1"/>
  <c r="M10" i="36" s="1"/>
  <c r="N10" i="36" s="1"/>
  <c r="D9" i="36"/>
  <c r="E9" i="36" s="1"/>
  <c r="M9" i="36" s="1"/>
  <c r="N9" i="36" s="1"/>
  <c r="D8" i="36"/>
  <c r="E8" i="36" s="1"/>
  <c r="M8" i="36" s="1"/>
  <c r="N8" i="36" s="1"/>
  <c r="D7" i="36"/>
  <c r="E7" i="36" s="1"/>
  <c r="M7" i="36" s="1"/>
  <c r="N7" i="36" s="1"/>
  <c r="D6" i="36"/>
  <c r="E6" i="36" s="1"/>
  <c r="M6" i="36" s="1"/>
  <c r="N6" i="36" s="1"/>
  <c r="D5" i="36"/>
  <c r="E5" i="36" s="1"/>
  <c r="M5" i="36" s="1"/>
  <c r="N5" i="36" s="1"/>
  <c r="D4" i="36"/>
  <c r="E4" i="36" s="1"/>
  <c r="M4" i="36" s="1"/>
  <c r="N4" i="36" s="1"/>
  <c r="D3" i="36"/>
  <c r="E3" i="36" s="1"/>
  <c r="M3" i="36" s="1"/>
  <c r="N3" i="36" s="1"/>
  <c r="D47" i="35"/>
  <c r="E47" i="35" s="1"/>
  <c r="F47" i="35" s="1"/>
  <c r="D46" i="35"/>
  <c r="E46" i="35" s="1"/>
  <c r="F46" i="35" s="1"/>
  <c r="D45" i="35"/>
  <c r="E45" i="35" s="1"/>
  <c r="F45" i="35" s="1"/>
  <c r="E44" i="35"/>
  <c r="F44" i="35" s="1"/>
  <c r="D44" i="35"/>
  <c r="D43" i="35"/>
  <c r="E43" i="35" s="1"/>
  <c r="F43" i="35" s="1"/>
  <c r="D42" i="35"/>
  <c r="E42" i="35" s="1"/>
  <c r="F42" i="35" s="1"/>
  <c r="D41" i="35"/>
  <c r="E41" i="35" s="1"/>
  <c r="F41" i="35" s="1"/>
  <c r="D40" i="35"/>
  <c r="E40" i="35" s="1"/>
  <c r="F40" i="35" s="1"/>
  <c r="D39" i="35"/>
  <c r="E39" i="35" s="1"/>
  <c r="F39" i="35" s="1"/>
  <c r="D38" i="35"/>
  <c r="E38" i="35" s="1"/>
  <c r="F38" i="35" s="1"/>
  <c r="E2" i="35"/>
  <c r="D37" i="35"/>
  <c r="D36" i="35"/>
  <c r="D35" i="35"/>
  <c r="D34" i="35"/>
  <c r="D33" i="35"/>
  <c r="D32" i="35"/>
  <c r="D31" i="35"/>
  <c r="D30" i="35"/>
  <c r="D29" i="35"/>
  <c r="D28" i="35"/>
  <c r="E28" i="35" s="1"/>
  <c r="D27" i="35"/>
  <c r="E27" i="35" s="1"/>
  <c r="F27" i="35" s="1"/>
  <c r="D26" i="35"/>
  <c r="D25" i="35"/>
  <c r="D24" i="35"/>
  <c r="D23" i="35"/>
  <c r="E23" i="35" s="1"/>
  <c r="F23" i="35" s="1"/>
  <c r="D22" i="35"/>
  <c r="D21" i="35"/>
  <c r="E21" i="35" s="1"/>
  <c r="D20" i="35"/>
  <c r="D19" i="35"/>
  <c r="E19" i="35" s="1"/>
  <c r="F19" i="35" s="1"/>
  <c r="D18" i="35"/>
  <c r="D17" i="35"/>
  <c r="D16" i="35"/>
  <c r="D15" i="35"/>
  <c r="E15" i="35" s="1"/>
  <c r="F15" i="35" s="1"/>
  <c r="D14" i="35"/>
  <c r="D13" i="35"/>
  <c r="E13" i="35" s="1"/>
  <c r="D12" i="35"/>
  <c r="D11" i="35"/>
  <c r="E11" i="35" s="1"/>
  <c r="F11" i="35" s="1"/>
  <c r="D10" i="35"/>
  <c r="D9" i="35"/>
  <c r="D8" i="35"/>
  <c r="D7" i="35"/>
  <c r="E7" i="35" s="1"/>
  <c r="F7" i="35" s="1"/>
  <c r="D6" i="35"/>
  <c r="D5" i="35"/>
  <c r="E5" i="35" s="1"/>
  <c r="D4" i="35"/>
  <c r="D3" i="35"/>
  <c r="E3" i="35" s="1"/>
  <c r="F3" i="35" s="1"/>
  <c r="D2" i="35"/>
  <c r="D35" i="21"/>
  <c r="D36" i="21"/>
  <c r="D37" i="21"/>
  <c r="D38" i="21"/>
  <c r="D39" i="21"/>
  <c r="D40" i="21"/>
  <c r="D41" i="21"/>
  <c r="D42" i="21"/>
  <c r="D43" i="21"/>
  <c r="E43" i="21" s="1"/>
  <c r="F43" i="21" s="1"/>
  <c r="D44" i="21"/>
  <c r="D45" i="21"/>
  <c r="D46" i="21"/>
  <c r="D47" i="21"/>
  <c r="D24" i="21"/>
  <c r="D25" i="21"/>
  <c r="D26" i="21"/>
  <c r="D27" i="21"/>
  <c r="D28" i="21"/>
  <c r="D29" i="21"/>
  <c r="D30" i="21"/>
  <c r="D31" i="21"/>
  <c r="D32" i="21"/>
  <c r="D33" i="21"/>
  <c r="D34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E30" i="21"/>
  <c r="F30" i="21" s="1"/>
  <c r="E47" i="21"/>
  <c r="E46" i="21"/>
  <c r="E44" i="21"/>
  <c r="F44" i="21" s="1"/>
  <c r="E42" i="21"/>
  <c r="F42" i="21" s="1"/>
  <c r="E41" i="21"/>
  <c r="F41" i="21" s="1"/>
  <c r="E40" i="21"/>
  <c r="F40" i="21" s="1"/>
  <c r="E39" i="21"/>
  <c r="F39" i="21" s="1"/>
  <c r="E38" i="21"/>
  <c r="F38" i="21" s="1"/>
  <c r="N6" i="1"/>
  <c r="N32" i="1"/>
  <c r="N23" i="1"/>
  <c r="N7" i="1"/>
  <c r="N42" i="1"/>
  <c r="N26" i="1"/>
  <c r="N12" i="1"/>
  <c r="N5" i="1"/>
  <c r="N37" i="1"/>
  <c r="N29" i="1"/>
  <c r="N33" i="1"/>
  <c r="N31" i="1"/>
  <c r="N38" i="1"/>
  <c r="N30" i="1"/>
  <c r="N20" i="1"/>
  <c r="N11" i="1"/>
  <c r="N27" i="1"/>
  <c r="N4" i="1"/>
  <c r="N15" i="1"/>
  <c r="N14" i="1"/>
  <c r="N9" i="1"/>
  <c r="N17" i="1"/>
  <c r="N19" i="1"/>
  <c r="N13" i="1"/>
  <c r="N40" i="1"/>
  <c r="N18" i="1"/>
  <c r="N16" i="1"/>
  <c r="N21" i="1"/>
  <c r="N25" i="1"/>
  <c r="N41" i="1"/>
  <c r="N35" i="1"/>
  <c r="N36" i="1"/>
  <c r="N28" i="1"/>
  <c r="N10" i="1"/>
  <c r="N3" i="1"/>
  <c r="N22" i="1"/>
  <c r="N8" i="1"/>
  <c r="N48" i="26"/>
  <c r="M48" i="26"/>
  <c r="D48" i="26"/>
  <c r="E48" i="26" s="1"/>
  <c r="D48" i="28"/>
  <c r="E48" i="28" s="1"/>
  <c r="F48" i="28" s="1"/>
  <c r="D32" i="28"/>
  <c r="E32" i="28" s="1"/>
  <c r="F32" i="28" s="1"/>
  <c r="D30" i="28"/>
  <c r="E30" i="28" s="1"/>
  <c r="F30" i="28" s="1"/>
  <c r="E36" i="35" l="1"/>
  <c r="F36" i="35" s="1"/>
  <c r="E34" i="35"/>
  <c r="F34" i="35" s="1"/>
  <c r="E32" i="35"/>
  <c r="F32" i="35" s="1"/>
  <c r="E30" i="35"/>
  <c r="F30" i="35" s="1"/>
  <c r="E37" i="35"/>
  <c r="F37" i="35" s="1"/>
  <c r="E35" i="35"/>
  <c r="F35" i="35" s="1"/>
  <c r="E33" i="35"/>
  <c r="F33" i="35" s="1"/>
  <c r="E31" i="35"/>
  <c r="F31" i="35" s="1"/>
  <c r="F14" i="35"/>
  <c r="E17" i="35"/>
  <c r="F17" i="35" s="1"/>
  <c r="E9" i="35"/>
  <c r="F9" i="35" s="1"/>
  <c r="E26" i="35"/>
  <c r="F26" i="35" s="1"/>
  <c r="E24" i="35"/>
  <c r="F24" i="35" s="1"/>
  <c r="F5" i="35"/>
  <c r="F13" i="35"/>
  <c r="F28" i="35"/>
  <c r="E22" i="35"/>
  <c r="F22" i="35" s="1"/>
  <c r="E20" i="35"/>
  <c r="F20" i="35" s="1"/>
  <c r="E18" i="35"/>
  <c r="F18" i="35" s="1"/>
  <c r="E16" i="35"/>
  <c r="F16" i="35" s="1"/>
  <c r="E14" i="35"/>
  <c r="E12" i="35"/>
  <c r="F12" i="35" s="1"/>
  <c r="E10" i="35"/>
  <c r="F10" i="35" s="1"/>
  <c r="E8" i="35"/>
  <c r="F8" i="35" s="1"/>
  <c r="E6" i="35"/>
  <c r="F6" i="35" s="1"/>
  <c r="E4" i="35"/>
  <c r="F4" i="35" s="1"/>
  <c r="E29" i="35"/>
  <c r="F29" i="35" s="1"/>
  <c r="E25" i="35"/>
  <c r="F25" i="35" s="1"/>
  <c r="F21" i="35"/>
  <c r="F2" i="35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2" i="33"/>
  <c r="D7" i="8"/>
  <c r="E7" i="8" s="1"/>
  <c r="F7" i="8" s="1"/>
  <c r="D47" i="28"/>
  <c r="E47" i="28" s="1"/>
  <c r="F47" i="28" s="1"/>
  <c r="D46" i="28"/>
  <c r="E46" i="28" s="1"/>
  <c r="F46" i="28" s="1"/>
  <c r="D45" i="28"/>
  <c r="E45" i="28" s="1"/>
  <c r="F45" i="28" s="1"/>
  <c r="D44" i="28"/>
  <c r="E44" i="28" s="1"/>
  <c r="F44" i="28" s="1"/>
  <c r="D43" i="28"/>
  <c r="E43" i="28" s="1"/>
  <c r="F43" i="28" s="1"/>
  <c r="D42" i="28"/>
  <c r="E42" i="28" s="1"/>
  <c r="F42" i="28" s="1"/>
  <c r="D41" i="28"/>
  <c r="E41" i="28" s="1"/>
  <c r="F41" i="28" s="1"/>
  <c r="D40" i="28"/>
  <c r="E40" i="28" s="1"/>
  <c r="F40" i="28" s="1"/>
  <c r="D39" i="28"/>
  <c r="E39" i="28" s="1"/>
  <c r="F39" i="28" s="1"/>
  <c r="D38" i="28"/>
  <c r="E38" i="28" s="1"/>
  <c r="F38" i="28" s="1"/>
  <c r="D37" i="28"/>
  <c r="E37" i="28" s="1"/>
  <c r="F37" i="28" s="1"/>
  <c r="D36" i="28"/>
  <c r="E36" i="28" s="1"/>
  <c r="F36" i="28" s="1"/>
  <c r="D35" i="28"/>
  <c r="E35" i="28" s="1"/>
  <c r="F35" i="28" s="1"/>
  <c r="D34" i="28"/>
  <c r="E34" i="28" s="1"/>
  <c r="F34" i="28" s="1"/>
  <c r="D33" i="28"/>
  <c r="E33" i="28" s="1"/>
  <c r="F33" i="28" s="1"/>
  <c r="D7" i="28"/>
  <c r="E7" i="28" s="1"/>
  <c r="F7" i="28" s="1"/>
  <c r="G38" i="33"/>
  <c r="G39" i="33"/>
  <c r="G40" i="33"/>
  <c r="G41" i="33"/>
  <c r="G42" i="33"/>
  <c r="G43" i="33"/>
  <c r="G44" i="33"/>
  <c r="G45" i="33"/>
  <c r="G46" i="33"/>
  <c r="G47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" i="33"/>
  <c r="G4" i="3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" i="33"/>
  <c r="D31" i="8"/>
  <c r="E31" i="8" s="1"/>
  <c r="F31" i="8" s="1"/>
  <c r="D47" i="26"/>
  <c r="E47" i="26" s="1"/>
  <c r="M47" i="26" s="1"/>
  <c r="N47" i="26" s="1"/>
  <c r="D46" i="26"/>
  <c r="E46" i="26" s="1"/>
  <c r="M46" i="26" s="1"/>
  <c r="N46" i="26" s="1"/>
  <c r="D45" i="26"/>
  <c r="E45" i="26" s="1"/>
  <c r="M45" i="26" s="1"/>
  <c r="N45" i="26" s="1"/>
  <c r="D44" i="26"/>
  <c r="E44" i="26" s="1"/>
  <c r="M44" i="26" s="1"/>
  <c r="N44" i="26" s="1"/>
  <c r="D43" i="26"/>
  <c r="E43" i="26" s="1"/>
  <c r="M43" i="26" s="1"/>
  <c r="N43" i="26" s="1"/>
  <c r="D42" i="26"/>
  <c r="E42" i="26" s="1"/>
  <c r="M42" i="26" s="1"/>
  <c r="N42" i="26" s="1"/>
  <c r="D41" i="26"/>
  <c r="E41" i="26" s="1"/>
  <c r="M41" i="26" s="1"/>
  <c r="N41" i="26" s="1"/>
  <c r="D40" i="26"/>
  <c r="E40" i="26" s="1"/>
  <c r="M40" i="26" s="1"/>
  <c r="N40" i="26" s="1"/>
  <c r="D39" i="26"/>
  <c r="E39" i="26" s="1"/>
  <c r="M39" i="26" s="1"/>
  <c r="N39" i="26" s="1"/>
  <c r="D38" i="26"/>
  <c r="E38" i="26" s="1"/>
  <c r="M38" i="26" s="1"/>
  <c r="N38" i="26" s="1"/>
  <c r="D37" i="26"/>
  <c r="E37" i="26" s="1"/>
  <c r="M37" i="26" s="1"/>
  <c r="N37" i="26" s="1"/>
  <c r="D36" i="26"/>
  <c r="E36" i="26" s="1"/>
  <c r="M36" i="26" s="1"/>
  <c r="N36" i="26" s="1"/>
  <c r="D35" i="26"/>
  <c r="E35" i="26" s="1"/>
  <c r="M35" i="26" s="1"/>
  <c r="N35" i="26" s="1"/>
  <c r="D34" i="26"/>
  <c r="E34" i="26" s="1"/>
  <c r="M34" i="26" s="1"/>
  <c r="N34" i="26" s="1"/>
  <c r="D33" i="26"/>
  <c r="E33" i="26" s="1"/>
  <c r="M33" i="26" s="1"/>
  <c r="N33" i="26" s="1"/>
  <c r="D32" i="26"/>
  <c r="E32" i="26" s="1"/>
  <c r="M32" i="26" s="1"/>
  <c r="N32" i="26" s="1"/>
  <c r="D31" i="26"/>
  <c r="E31" i="26" s="1"/>
  <c r="M31" i="26" s="1"/>
  <c r="N31" i="26" s="1"/>
  <c r="D8" i="26"/>
  <c r="E8" i="26" s="1"/>
  <c r="M8" i="26" s="1"/>
  <c r="N8" i="26" s="1"/>
  <c r="D2" i="21"/>
  <c r="E2" i="21" s="1"/>
  <c r="M59" i="26"/>
  <c r="D4" i="26"/>
  <c r="E4" i="26" s="1"/>
  <c r="M4" i="26" s="1"/>
  <c r="N4" i="26" s="1"/>
  <c r="D5" i="26"/>
  <c r="E5" i="26" s="1"/>
  <c r="M5" i="26" s="1"/>
  <c r="N5" i="26" s="1"/>
  <c r="D6" i="26"/>
  <c r="E6" i="26" s="1"/>
  <c r="M6" i="26" s="1"/>
  <c r="N6" i="26" s="1"/>
  <c r="D7" i="26"/>
  <c r="E7" i="26" s="1"/>
  <c r="M7" i="26" s="1"/>
  <c r="N7" i="26" s="1"/>
  <c r="D9" i="26"/>
  <c r="E9" i="26" s="1"/>
  <c r="M9" i="26" s="1"/>
  <c r="N9" i="26" s="1"/>
  <c r="D10" i="26"/>
  <c r="E10" i="26" s="1"/>
  <c r="M10" i="26" s="1"/>
  <c r="N10" i="26" s="1"/>
  <c r="D11" i="26"/>
  <c r="E11" i="26" s="1"/>
  <c r="M11" i="26" s="1"/>
  <c r="N11" i="26" s="1"/>
  <c r="D12" i="26"/>
  <c r="E12" i="26" s="1"/>
  <c r="M12" i="26" s="1"/>
  <c r="N12" i="26" s="1"/>
  <c r="D13" i="26"/>
  <c r="E13" i="26" s="1"/>
  <c r="M13" i="26" s="1"/>
  <c r="N13" i="26" s="1"/>
  <c r="D14" i="26"/>
  <c r="E14" i="26" s="1"/>
  <c r="M14" i="26" s="1"/>
  <c r="N14" i="26" s="1"/>
  <c r="D15" i="26"/>
  <c r="E15" i="26" s="1"/>
  <c r="M15" i="26" s="1"/>
  <c r="N15" i="26" s="1"/>
  <c r="D16" i="26"/>
  <c r="E16" i="26" s="1"/>
  <c r="M16" i="26" s="1"/>
  <c r="N16" i="26" s="1"/>
  <c r="D17" i="26"/>
  <c r="E17" i="26" s="1"/>
  <c r="M17" i="26" s="1"/>
  <c r="N17" i="26" s="1"/>
  <c r="D18" i="26"/>
  <c r="E18" i="26" s="1"/>
  <c r="M18" i="26" s="1"/>
  <c r="N18" i="26" s="1"/>
  <c r="D19" i="26"/>
  <c r="E19" i="26" s="1"/>
  <c r="M19" i="26" s="1"/>
  <c r="N19" i="26" s="1"/>
  <c r="D20" i="26"/>
  <c r="E20" i="26" s="1"/>
  <c r="M20" i="26" s="1"/>
  <c r="N20" i="26" s="1"/>
  <c r="D21" i="26"/>
  <c r="E21" i="26" s="1"/>
  <c r="M21" i="26" s="1"/>
  <c r="N21" i="26" s="1"/>
  <c r="D22" i="26"/>
  <c r="E22" i="26" s="1"/>
  <c r="M22" i="26" s="1"/>
  <c r="N22" i="26" s="1"/>
  <c r="D23" i="26"/>
  <c r="E23" i="26" s="1"/>
  <c r="M23" i="26" s="1"/>
  <c r="N23" i="26" s="1"/>
  <c r="D24" i="26"/>
  <c r="E24" i="26" s="1"/>
  <c r="M24" i="26" s="1"/>
  <c r="N24" i="26" s="1"/>
  <c r="D25" i="26"/>
  <c r="E25" i="26" s="1"/>
  <c r="M25" i="26" s="1"/>
  <c r="N25" i="26" s="1"/>
  <c r="D26" i="26"/>
  <c r="E26" i="26" s="1"/>
  <c r="M26" i="26" s="1"/>
  <c r="N26" i="26" s="1"/>
  <c r="D27" i="26"/>
  <c r="E27" i="26" s="1"/>
  <c r="M27" i="26" s="1"/>
  <c r="N27" i="26" s="1"/>
  <c r="D28" i="26"/>
  <c r="E28" i="26" s="1"/>
  <c r="M28" i="26" s="1"/>
  <c r="N28" i="26" s="1"/>
  <c r="D29" i="26"/>
  <c r="E29" i="26" s="1"/>
  <c r="M29" i="26" s="1"/>
  <c r="N29" i="26" s="1"/>
  <c r="D30" i="26"/>
  <c r="E30" i="26" s="1"/>
  <c r="M30" i="26" s="1"/>
  <c r="N30" i="26" s="1"/>
  <c r="B17" i="29" l="1"/>
  <c r="B37" i="29"/>
  <c r="B30" i="29"/>
  <c r="B26" i="29"/>
  <c r="B28" i="29"/>
  <c r="B18" i="29"/>
  <c r="B29" i="29"/>
  <c r="B21" i="29"/>
  <c r="B33" i="29"/>
  <c r="B39" i="29"/>
  <c r="B31" i="29"/>
  <c r="B4" i="29"/>
  <c r="B3" i="29"/>
  <c r="B27" i="29"/>
  <c r="B25" i="29"/>
  <c r="B40" i="29"/>
  <c r="B41" i="29"/>
  <c r="B43" i="29"/>
  <c r="B9" i="29"/>
  <c r="B13" i="29"/>
  <c r="B15" i="29"/>
  <c r="B34" i="29"/>
  <c r="B7" i="29"/>
  <c r="B36" i="29"/>
  <c r="B24" i="29"/>
  <c r="B14" i="29"/>
  <c r="B22" i="29"/>
  <c r="B38" i="29"/>
  <c r="B10" i="29"/>
  <c r="B19" i="29"/>
  <c r="B45" i="29"/>
  <c r="B20" i="29"/>
  <c r="B5" i="29"/>
  <c r="B32" i="29"/>
  <c r="B11" i="29"/>
  <c r="B6" i="29"/>
  <c r="B35" i="29"/>
  <c r="B42" i="29"/>
  <c r="B8" i="29"/>
  <c r="B16" i="29"/>
  <c r="B23" i="29"/>
  <c r="B12" i="29"/>
  <c r="B44" i="29"/>
  <c r="E55" i="3"/>
  <c r="E45" i="21" l="1"/>
  <c r="F45" i="21" s="1"/>
  <c r="E37" i="21"/>
  <c r="F37" i="21" s="1"/>
  <c r="D31" i="28"/>
  <c r="E31" i="28" s="1"/>
  <c r="F31" i="28" s="1"/>
  <c r="D29" i="28"/>
  <c r="E29" i="28" s="1"/>
  <c r="F29" i="28" s="1"/>
  <c r="D28" i="28"/>
  <c r="E28" i="28" s="1"/>
  <c r="F28" i="28" s="1"/>
  <c r="D27" i="28"/>
  <c r="E27" i="28" s="1"/>
  <c r="F27" i="28" s="1"/>
  <c r="D26" i="28"/>
  <c r="E26" i="28" s="1"/>
  <c r="F26" i="28" s="1"/>
  <c r="D25" i="28"/>
  <c r="E25" i="28" s="1"/>
  <c r="F25" i="28" s="1"/>
  <c r="D24" i="28"/>
  <c r="E24" i="28" s="1"/>
  <c r="F24" i="28" s="1"/>
  <c r="D23" i="28"/>
  <c r="E23" i="28" s="1"/>
  <c r="F23" i="28" s="1"/>
  <c r="D22" i="28"/>
  <c r="E22" i="28" s="1"/>
  <c r="F22" i="28" s="1"/>
  <c r="D21" i="28"/>
  <c r="E21" i="28" s="1"/>
  <c r="F21" i="28" s="1"/>
  <c r="D20" i="28"/>
  <c r="E20" i="28" s="1"/>
  <c r="F20" i="28" s="1"/>
  <c r="D19" i="28"/>
  <c r="E19" i="28" s="1"/>
  <c r="F19" i="28" s="1"/>
  <c r="D18" i="28"/>
  <c r="E18" i="28" s="1"/>
  <c r="F18" i="28" s="1"/>
  <c r="D17" i="28"/>
  <c r="E17" i="28" s="1"/>
  <c r="F17" i="28" s="1"/>
  <c r="D16" i="28"/>
  <c r="E16" i="28" s="1"/>
  <c r="F16" i="28" s="1"/>
  <c r="D15" i="28"/>
  <c r="E15" i="28" s="1"/>
  <c r="F15" i="28" s="1"/>
  <c r="D14" i="28"/>
  <c r="E14" i="28" s="1"/>
  <c r="F14" i="28" s="1"/>
  <c r="D13" i="28"/>
  <c r="E13" i="28" s="1"/>
  <c r="F13" i="28" s="1"/>
  <c r="D12" i="28"/>
  <c r="E12" i="28" s="1"/>
  <c r="F12" i="28" s="1"/>
  <c r="D11" i="28"/>
  <c r="E11" i="28" s="1"/>
  <c r="F11" i="28" s="1"/>
  <c r="D10" i="28"/>
  <c r="E10" i="28" s="1"/>
  <c r="F10" i="28" s="1"/>
  <c r="D9" i="28"/>
  <c r="E9" i="28" s="1"/>
  <c r="F9" i="28" s="1"/>
  <c r="D8" i="28"/>
  <c r="E8" i="28" s="1"/>
  <c r="F8" i="28" s="1"/>
  <c r="D6" i="28"/>
  <c r="E6" i="28" s="1"/>
  <c r="F6" i="28" s="1"/>
  <c r="D5" i="28"/>
  <c r="E5" i="28" s="1"/>
  <c r="F5" i="28" s="1"/>
  <c r="D4" i="28"/>
  <c r="E4" i="28" s="1"/>
  <c r="F4" i="28" s="1"/>
  <c r="D3" i="28"/>
  <c r="E3" i="28" s="1"/>
  <c r="F3" i="28" s="1"/>
  <c r="D2" i="28"/>
  <c r="E2" i="28" s="1"/>
  <c r="F2" i="28" s="1"/>
  <c r="V27" i="26"/>
  <c r="U27" i="26"/>
  <c r="T27" i="26"/>
  <c r="U17" i="26"/>
  <c r="D3" i="26"/>
  <c r="E3" i="26" s="1"/>
  <c r="M3" i="26" s="1"/>
  <c r="N3" i="26" s="1"/>
  <c r="F2" i="21" l="1"/>
  <c r="E36" i="21" l="1"/>
  <c r="F36" i="21" s="1"/>
  <c r="E34" i="21"/>
  <c r="F34" i="21" s="1"/>
  <c r="E35" i="21"/>
  <c r="F35" i="21" s="1"/>
  <c r="E33" i="21"/>
  <c r="F33" i="21" s="1"/>
  <c r="E31" i="21"/>
  <c r="F31" i="21" s="1"/>
  <c r="E28" i="21"/>
  <c r="F28" i="21" s="1"/>
  <c r="E26" i="21"/>
  <c r="F26" i="21" s="1"/>
  <c r="E24" i="21"/>
  <c r="F24" i="21" s="1"/>
  <c r="E22" i="21"/>
  <c r="F22" i="21" s="1"/>
  <c r="E20" i="21"/>
  <c r="F20" i="21" s="1"/>
  <c r="E18" i="21"/>
  <c r="F18" i="21" s="1"/>
  <c r="E32" i="21"/>
  <c r="F32" i="21" s="1"/>
  <c r="E29" i="21"/>
  <c r="F29" i="21" s="1"/>
  <c r="E27" i="21"/>
  <c r="F27" i="21" s="1"/>
  <c r="E25" i="21"/>
  <c r="F25" i="21" s="1"/>
  <c r="E23" i="21"/>
  <c r="F23" i="21" s="1"/>
  <c r="E21" i="21"/>
  <c r="F21" i="21" s="1"/>
  <c r="E19" i="21"/>
  <c r="F19" i="21" s="1"/>
  <c r="E17" i="21"/>
  <c r="F17" i="21" s="1"/>
  <c r="E16" i="21"/>
  <c r="F16" i="21" s="1"/>
  <c r="F14" i="21"/>
  <c r="E14" i="21"/>
  <c r="E12" i="21"/>
  <c r="F12" i="21" s="1"/>
  <c r="E10" i="21"/>
  <c r="F10" i="21" s="1"/>
  <c r="E8" i="21"/>
  <c r="F8" i="21" s="1"/>
  <c r="E6" i="21"/>
  <c r="F6" i="21" s="1"/>
  <c r="E4" i="21"/>
  <c r="F4" i="21" s="1"/>
  <c r="E15" i="21"/>
  <c r="F15" i="21" s="1"/>
  <c r="E13" i="21"/>
  <c r="F13" i="21" s="1"/>
  <c r="E11" i="21"/>
  <c r="F11" i="21" s="1"/>
  <c r="E9" i="21"/>
  <c r="F9" i="21" s="1"/>
  <c r="E7" i="21"/>
  <c r="F7" i="21" s="1"/>
  <c r="E5" i="21"/>
  <c r="F5" i="21" s="1"/>
  <c r="E3" i="21"/>
  <c r="F3" i="21" s="1"/>
  <c r="D37" i="8"/>
  <c r="E37" i="8" s="1"/>
  <c r="F37" i="8" s="1"/>
  <c r="D36" i="8"/>
  <c r="E36" i="8" s="1"/>
  <c r="F36" i="8" s="1"/>
  <c r="D35" i="8"/>
  <c r="E35" i="8" s="1"/>
  <c r="F35" i="8" s="1"/>
  <c r="D34" i="8"/>
  <c r="E34" i="8" s="1"/>
  <c r="F34" i="8" s="1"/>
  <c r="D3" i="8" l="1"/>
  <c r="E3" i="8" s="1"/>
  <c r="F3" i="8" s="1"/>
  <c r="D4" i="8"/>
  <c r="E4" i="8" s="1"/>
  <c r="F4" i="8" s="1"/>
  <c r="D5" i="8"/>
  <c r="E5" i="8" s="1"/>
  <c r="F5" i="8" s="1"/>
  <c r="D6" i="8"/>
  <c r="E6" i="8" s="1"/>
  <c r="F6" i="8" s="1"/>
  <c r="D8" i="8"/>
  <c r="E8" i="8" s="1"/>
  <c r="F8" i="8" s="1"/>
  <c r="D9" i="8"/>
  <c r="E9" i="8" s="1"/>
  <c r="F9" i="8" s="1"/>
  <c r="D10" i="8"/>
  <c r="E10" i="8" s="1"/>
  <c r="F10" i="8" s="1"/>
  <c r="D11" i="8"/>
  <c r="E11" i="8" s="1"/>
  <c r="F11" i="8" s="1"/>
  <c r="D12" i="8"/>
  <c r="E12" i="8" s="1"/>
  <c r="F12" i="8" s="1"/>
  <c r="D13" i="8"/>
  <c r="E13" i="8" s="1"/>
  <c r="F13" i="8" s="1"/>
  <c r="D14" i="8"/>
  <c r="E14" i="8" s="1"/>
  <c r="F14" i="8" s="1"/>
  <c r="D15" i="8"/>
  <c r="E15" i="8" s="1"/>
  <c r="F15" i="8" s="1"/>
  <c r="D16" i="8"/>
  <c r="E16" i="8" s="1"/>
  <c r="F16" i="8" s="1"/>
  <c r="D17" i="8"/>
  <c r="E17" i="8" s="1"/>
  <c r="F17" i="8" s="1"/>
  <c r="D18" i="8"/>
  <c r="E18" i="8" s="1"/>
  <c r="F18" i="8" s="1"/>
  <c r="D19" i="8"/>
  <c r="E19" i="8" s="1"/>
  <c r="F19" i="8" s="1"/>
  <c r="D20" i="8"/>
  <c r="E20" i="8" s="1"/>
  <c r="F20" i="8" s="1"/>
  <c r="D21" i="8"/>
  <c r="E21" i="8" s="1"/>
  <c r="F21" i="8" s="1"/>
  <c r="D22" i="8"/>
  <c r="E22" i="8" s="1"/>
  <c r="F22" i="8" s="1"/>
  <c r="D23" i="8"/>
  <c r="E23" i="8" s="1"/>
  <c r="F23" i="8" s="1"/>
  <c r="D24" i="8"/>
  <c r="E24" i="8" s="1"/>
  <c r="F24" i="8" s="1"/>
  <c r="D25" i="8"/>
  <c r="E25" i="8" s="1"/>
  <c r="F25" i="8" s="1"/>
  <c r="D26" i="8"/>
  <c r="E26" i="8" s="1"/>
  <c r="F26" i="8" s="1"/>
  <c r="D27" i="8"/>
  <c r="E27" i="8" s="1"/>
  <c r="F27" i="8" s="1"/>
  <c r="D28" i="8"/>
  <c r="E28" i="8" s="1"/>
  <c r="F28" i="8" s="1"/>
  <c r="D29" i="8"/>
  <c r="E29" i="8" s="1"/>
  <c r="F29" i="8" s="1"/>
  <c r="D32" i="8"/>
  <c r="E32" i="8" s="1"/>
  <c r="F32" i="8" s="1"/>
  <c r="D33" i="8"/>
  <c r="E33" i="8" s="1"/>
  <c r="F33" i="8" s="1"/>
  <c r="D2" i="8"/>
  <c r="E2" i="8" s="1"/>
  <c r="F2" i="8" s="1"/>
</calcChain>
</file>

<file path=xl/sharedStrings.xml><?xml version="1.0" encoding="utf-8"?>
<sst xmlns="http://schemas.openxmlformats.org/spreadsheetml/2006/main" count="347" uniqueCount="206">
  <si>
    <t xml:space="preserve"> </t>
  </si>
  <si>
    <t>Platz</t>
  </si>
  <si>
    <t>Startnr.</t>
  </si>
  <si>
    <t>Name, Vorname</t>
  </si>
  <si>
    <t>Klasse 
(O,Y,M)</t>
  </si>
  <si>
    <t>Gesamt</t>
  </si>
  <si>
    <t>Y</t>
  </si>
  <si>
    <t>O</t>
  </si>
  <si>
    <t>M</t>
  </si>
  <si>
    <t>Personen</t>
  </si>
  <si>
    <t>Start</t>
  </si>
  <si>
    <t>Ziel</t>
  </si>
  <si>
    <t>Differenz</t>
  </si>
  <si>
    <t>Abweichung</t>
  </si>
  <si>
    <t>Damenteam</t>
  </si>
  <si>
    <t>Fahrzeug des Tages</t>
  </si>
  <si>
    <t>zum Übertragen</t>
  </si>
  <si>
    <t>Soll</t>
  </si>
  <si>
    <t>Gemessen</t>
  </si>
  <si>
    <t>zum Rechnen</t>
  </si>
  <si>
    <t>Optimal</t>
  </si>
  <si>
    <t xml:space="preserve">Differenz: Minuten umrechnen in Sekunden und </t>
  </si>
  <si>
    <t>dann Differenz ausrechnen, z.B.</t>
  </si>
  <si>
    <t>05:39,00 = 339 Sek.</t>
  </si>
  <si>
    <t>06:07,00 = 367 Sek.</t>
  </si>
  <si>
    <t>Glm. 1</t>
  </si>
  <si>
    <t>Glm. 2</t>
  </si>
  <si>
    <t>Erreichte</t>
  </si>
  <si>
    <t>zw. Soll und Ist</t>
  </si>
  <si>
    <t>Weiteste Anreise:</t>
  </si>
  <si>
    <t>Hermann Matula und Raimund Link, Schlüchtern-Elm</t>
  </si>
  <si>
    <t>zum Übertragen = E 2, 3, 4…..)</t>
  </si>
  <si>
    <t>Jürgen Bauer und Michael Weber, Ober-Olm</t>
  </si>
  <si>
    <t>Detlev Frieß und Annette Hartnagel, Eichenzell</t>
  </si>
  <si>
    <t>Bernhard Krönung und Petra Koch, Ebersburg</t>
  </si>
  <si>
    <t>Reinhard Mader, Schlüchtern</t>
  </si>
  <si>
    <t>Heidi Wohnig und Anica Heerklotz, Schlitz</t>
  </si>
  <si>
    <t>Uwe Vogel und Emma Grummann, Fulda</t>
  </si>
  <si>
    <t>Antwort</t>
  </si>
  <si>
    <t>Heidi Wohnig, Anica Heerklotz, Schlitz</t>
  </si>
  <si>
    <t>Sollzeit in Sek.</t>
  </si>
  <si>
    <t>04:32:20 = 272,20 Sek.</t>
  </si>
  <si>
    <t>Damen</t>
  </si>
  <si>
    <t>Soll in cm</t>
  </si>
  <si>
    <t>Bestes Mixed-Team</t>
  </si>
  <si>
    <t>Zeit in Sek.</t>
  </si>
  <si>
    <t>Spalte M*0,02</t>
  </si>
  <si>
    <t>Optimale Zeit 0:05:01,9</t>
  </si>
  <si>
    <t>301,9 Sek.</t>
  </si>
  <si>
    <t>Roland Schneider und Susanne Stranzel, Fulda</t>
  </si>
  <si>
    <t>Jürgen Rehm und Birgit Schiller, Grebenhain</t>
  </si>
  <si>
    <t>Matthias Steckenreuter und Melanie Wanka, Lauterbach</t>
  </si>
  <si>
    <t>Winfried und Sonja Wiesner, Eichenzell</t>
  </si>
  <si>
    <t>Werner und Monika Kabsch, Fulda</t>
  </si>
  <si>
    <t>Bushaltestellen
Zum Taufstein
Parkplatz Heide
Charlottenhöhe</t>
  </si>
  <si>
    <t>Wasserscheide
Rhein-Weser</t>
  </si>
  <si>
    <t>Höhe ü. NN
550
600
700</t>
  </si>
  <si>
    <t>Diff. * 0,001</t>
  </si>
  <si>
    <t>Diff. * 0,05</t>
  </si>
  <si>
    <t>Verbandskasten
ja (gültig) oder nein (bzw. ungültig)</t>
  </si>
  <si>
    <t>Sollzahl</t>
  </si>
  <si>
    <t>Faktor 0,1</t>
  </si>
  <si>
    <t>Werner und Monika Kabsch, Fulda; Mercedes 500 SL</t>
  </si>
  <si>
    <t>Werner und Gisela Dehler, Dipperz; BMW E 34</t>
  </si>
  <si>
    <t>Sigmar und Gundi Weitzdörfer, Fulda; Daimler Benz W 116, S-Klasse</t>
  </si>
  <si>
    <t>Thorsten Naumann und Karin v. Schumann, Gudenberg; Ford Mustang</t>
  </si>
  <si>
    <t>Niklas Grafe ,  Heiko Paukschta, Lukas und Johannes Raab, Fulda; BMW E 36</t>
  </si>
  <si>
    <t>Hermann Matula und Raimund Link, Schlüchtern-Elm; Motorrad BMW R 75</t>
  </si>
  <si>
    <t>Heike und Markus Oestreich, Petersberg; Fiat Giardiniera</t>
  </si>
  <si>
    <t>Reinhard Mader, Schlüchtern; Motorrad NSU OSL 601</t>
  </si>
  <si>
    <t>Arnd Geerts Graf v. Roit und Wolfgang Schünemann, Schwalmtal</t>
  </si>
  <si>
    <t>Arnd Geerts Graf v. Roit und Wolfgang Schünemann, Schwalmtal; Landrover Minerva</t>
  </si>
  <si>
    <t>Oswald Armbruster, Neuhof; Motorrad BMW R 25/3</t>
  </si>
  <si>
    <t>Thomas Biczkowski und Nico Zelenko, Hausen/Rhön; Polski Fiat 126</t>
  </si>
  <si>
    <t>Hans Ewald und Karin Köhler, Laubach; VW Golf GTI</t>
  </si>
  <si>
    <t>Jürgen Bauer und Michael Weber, Ober-Olm; Opel Rekord C</t>
  </si>
  <si>
    <t>Heidi Wohnig und Anica Heerklotz, Schlitz; Audi Coupé GT</t>
  </si>
  <si>
    <t>Detlev Frieß und Annette Hartnagel, Eichenzell; Opel Manta B GSI</t>
  </si>
  <si>
    <t>Roland Schneider und Susanne Stranzel, Fulda; Ford Escort XR 3 i</t>
  </si>
  <si>
    <t>Harald Koblizek und Michele Carotenuto, Buseck; Opel Ascona B</t>
  </si>
  <si>
    <t>Matthias Steckenreuter und Melanie Wanka, Lauterbach; VW Bus T 3</t>
  </si>
  <si>
    <t>Brun und Isabel von der Gönne, Schlitz; VW Typ 2 (T3)</t>
  </si>
  <si>
    <t>Helmut Kracht und Birgit Kracht, Fulda; Mercury Monterey</t>
  </si>
  <si>
    <t>Patrick Schmitt und Marie Autenrieth, Poppenhausen; Audi 80 B 3</t>
  </si>
  <si>
    <t>Harald Schneider und Marcus Stanzel, Fulda; Ford Escort</t>
  </si>
  <si>
    <t>Dirk und Niklas Fey, Fulda; Opel Kadett D GTE</t>
  </si>
  <si>
    <t>Matthias Pürschel, Fulda; Mercedes Benz</t>
  </si>
  <si>
    <t>Andy und Luise Braungart, Bad Neustadt/Saale; Porsche 930 turbo</t>
  </si>
  <si>
    <t>Ilja Nau und Paul Schäfer, Fulda; VW Käfer 1500</t>
  </si>
  <si>
    <t>Heinz und Christa Kovarna, Petersberg; Triumph Spitfire MK 2</t>
  </si>
  <si>
    <t>Wilhelm Heil und Hildegard Krumbach, Mittelkalbach; VW Käfer Typ 11</t>
  </si>
  <si>
    <t>Patricia Burkard und Andreas Schulze-Kissing, Gersfeld; Opel Rekord B</t>
  </si>
  <si>
    <t>Winfried und Sonja Wiesner, Eichenzell; Citroen 2 CV / 6</t>
  </si>
  <si>
    <t>Holger und Sarah Nixdorf, Eichenzell; Alfa Romeo 1300 ti</t>
  </si>
  <si>
    <t>Bernhard und Darian Trier; Lauterbach; Toyota MR 2 W 2</t>
  </si>
  <si>
    <t>Stefan Kronewald und Andrea Heinz, Schondra; Mercedes Benz "Pagode"</t>
  </si>
  <si>
    <t>Florian Griff und André Löffler, Petersberg; VW T 3</t>
  </si>
  <si>
    <t>Jürgen Rehm und Birgit Schiller, Grebenhain; Opel Senator B</t>
  </si>
  <si>
    <t>Andreas und Gerda Wischniewski, Fulda; Porsche 911</t>
  </si>
  <si>
    <t>Sven Molle und Christoph Königshof, Bad Neustadt; BMW 325 i</t>
  </si>
  <si>
    <t>Bernd Otto Andresen und Brunhild Wolfschlag, Alsfeld; BMW 316</t>
  </si>
  <si>
    <t>y</t>
  </si>
  <si>
    <t>Bernhard Krönung und Petra Koch, Ebersburg, BMW Alpina</t>
  </si>
  <si>
    <t>Uwe Vogel und Emma Grummann, Fulda; Mercedes Benz 300 SL</t>
  </si>
  <si>
    <t>Tim Augsburg und Victor Korpack, Hammelburg; VW Bus T 1</t>
  </si>
  <si>
    <t>Elisabeth Krechel und Gaby Hamak, Hammelburg; VW Karmann Ghia</t>
  </si>
  <si>
    <t>Ayvaz und Sadiye Özkara, Fulda; Mercedes Benz R 107</t>
  </si>
  <si>
    <t>Hans Jürgen Schnabel und Ute Schmidt, Ulrichstein; Opel Ascona 400</t>
  </si>
  <si>
    <t>Simon und Julius Ihnenfeld, Fulda; Opel GT</t>
  </si>
  <si>
    <t>Ludwig Wehner und Philipp Ihnenfeld, Fulda; Opel Manta B</t>
  </si>
  <si>
    <t>Ergebnisliste DMV Classic Tour "Rund um Fulda" 2020 am 09.08.2020</t>
  </si>
  <si>
    <t>Fahrzeug</t>
  </si>
  <si>
    <t>Motorrad BMW R 75</t>
  </si>
  <si>
    <t>Motorrad NSU OSL 601</t>
  </si>
  <si>
    <t>Motorrad BMW R 25/3</t>
  </si>
  <si>
    <t>VW Bus T 1</t>
  </si>
  <si>
    <t>Fiat Giardiniera</t>
  </si>
  <si>
    <t>Polski Fiat 126</t>
  </si>
  <si>
    <t>Landrover Minerva</t>
  </si>
  <si>
    <t>VW Karmann Ghia</t>
  </si>
  <si>
    <t>Opel Rekord C</t>
  </si>
  <si>
    <t>Ford Mustang</t>
  </si>
  <si>
    <t>VW Golf GTI</t>
  </si>
  <si>
    <t>Audi Coupé GT</t>
  </si>
  <si>
    <t>Ford Escort XR 3 i</t>
  </si>
  <si>
    <t>Opel Manta B GSI</t>
  </si>
  <si>
    <t>Opel Ascona B</t>
  </si>
  <si>
    <t>Opel Ascona 400</t>
  </si>
  <si>
    <t>Opel Senator B</t>
  </si>
  <si>
    <t>Porsche 930 turbo</t>
  </si>
  <si>
    <t xml:space="preserve"> VW Bus T 3</t>
  </si>
  <si>
    <t>VW Käfer 1500</t>
  </si>
  <si>
    <t>Triumph Spitfire MK 2</t>
  </si>
  <si>
    <t>VW Käfer Typ 11</t>
  </si>
  <si>
    <t>VW Typ 2 (T3)</t>
  </si>
  <si>
    <t>Mercury Monterey</t>
  </si>
  <si>
    <t>Porsche 911 Carrera</t>
  </si>
  <si>
    <t>Citroen 2 CV / 6</t>
  </si>
  <si>
    <t>Opel Rekord B</t>
  </si>
  <si>
    <t>Daimler Benz W 116, S-Klasse</t>
  </si>
  <si>
    <t xml:space="preserve"> Alfa Romeo 1300 ti</t>
  </si>
  <si>
    <t>Mercedes Benz "Pagode"</t>
  </si>
  <si>
    <t>Audi 80 B 3</t>
  </si>
  <si>
    <t>Ford Escort</t>
  </si>
  <si>
    <t>Mercedes Benz R 107</t>
  </si>
  <si>
    <t>Opel Kadett D GTE</t>
  </si>
  <si>
    <t>Mercedes Benz</t>
  </si>
  <si>
    <t>VW T 3</t>
  </si>
  <si>
    <t>Toyota MR 2 W 2</t>
  </si>
  <si>
    <t>Porsche 911</t>
  </si>
  <si>
    <t>BMW 325 i</t>
  </si>
  <si>
    <t>BMW 316</t>
  </si>
  <si>
    <t>BMW Alpina</t>
  </si>
  <si>
    <t>BMW E 36</t>
  </si>
  <si>
    <t>BMW E 34</t>
  </si>
  <si>
    <t>Mercedes Benz 300 SL</t>
  </si>
  <si>
    <t>Opel Manta B</t>
  </si>
  <si>
    <t>Opel GT</t>
  </si>
  <si>
    <t>Mercedes 500 SL</t>
  </si>
  <si>
    <t>Heike und Markus Oestreich, Petersberg</t>
  </si>
  <si>
    <t>Tim Augsburg und Victor Korpack, Hammelburg</t>
  </si>
  <si>
    <t>Oswald Armbruster, Neuhof</t>
  </si>
  <si>
    <t>Thomas Biczkowski und Nico Zelenko, Hausen/Rhön</t>
  </si>
  <si>
    <t>Elisabeth Krechel und Gaby Hamak, Hammelburg</t>
  </si>
  <si>
    <t>Egon  Radziejewski, Künzell; Porsche 911 Carrera</t>
  </si>
  <si>
    <t>Thorsten Naumann und Karin v. Schumann, Gudenberg</t>
  </si>
  <si>
    <t>Hans Ewald und Karin Köhler, Laubach</t>
  </si>
  <si>
    <t>Harald Koblizek und Michele Carotenuto, Buseck</t>
  </si>
  <si>
    <t>Hans Jürgen Schnabel und Ute Schmidt, Ulrichstein</t>
  </si>
  <si>
    <t>Andy und Luise Braungart, Bad Neustadt/Saale</t>
  </si>
  <si>
    <t>Ilja Nau und Paul Schäfer, Fulda</t>
  </si>
  <si>
    <t>Heinz und Christa Kovarna, Petersberg</t>
  </si>
  <si>
    <t>Wilhelm Heil und Hildegard Krumbach, Mittelkalbach</t>
  </si>
  <si>
    <t>Brun und Isabel von der Gönne, Schlitz</t>
  </si>
  <si>
    <t>Helmut Kracht und Birgit Kracht, Fulda</t>
  </si>
  <si>
    <t>Egon  Radziejewski, Künzell</t>
  </si>
  <si>
    <t>Patricia Burkard und Andreas Schulze-Kissing, Gersfeld</t>
  </si>
  <si>
    <t>Sigmar und Gundi Weitzdörfer, Fulda</t>
  </si>
  <si>
    <t>Holger und Sarah Nixdorf, Eichenzell</t>
  </si>
  <si>
    <t>Stefan Kronewald und Andrea Heinz, Schondra</t>
  </si>
  <si>
    <t>Patrick Schmitt und Marie Autenrieth, Poppenhausen</t>
  </si>
  <si>
    <t>Harald Schneider und Marcus Stanzel, Fulda</t>
  </si>
  <si>
    <t>Ayvaz und Sadiye Özkara, Fulda</t>
  </si>
  <si>
    <t>Dirk und Niklas Fey, Fulda</t>
  </si>
  <si>
    <t>Matthias Pürschel, Fulda</t>
  </si>
  <si>
    <t>Florian Griff und André Löffler, Petersberg</t>
  </si>
  <si>
    <t>Bernhard und Darian Trier; Lauterbach</t>
  </si>
  <si>
    <t>Andreas und Gerda Wischniewski, Fulda</t>
  </si>
  <si>
    <t>Sven Molle und Christoph Königshof, Bad Neustadt</t>
  </si>
  <si>
    <t>Bernd Otto Andresen und Brunhild Wolfschlag, Alsfeld</t>
  </si>
  <si>
    <t>Niklas Grafe ,  Heiko Paukschta, Lukas und Johannes Raab, Fulda</t>
  </si>
  <si>
    <t>Werner und Gisela Dehler, Dipperz</t>
  </si>
  <si>
    <t>Ludwig Wehner und Philipp Ihnenfeld, Fulda</t>
  </si>
  <si>
    <t>Simon und Julius Ihnenfeld, Fulda</t>
  </si>
  <si>
    <t>Länge
Gew.-Stange</t>
  </si>
  <si>
    <t>Gew.-Stange
Gänge</t>
  </si>
  <si>
    <t>Diff. * 0,008</t>
  </si>
  <si>
    <t>a.d.W.</t>
  </si>
  <si>
    <t>so nahe wie möglich an einen Stein</t>
  </si>
  <si>
    <t>Gefahren</t>
  </si>
  <si>
    <t>Diff. * 0,002</t>
  </si>
  <si>
    <t>Übertrag</t>
  </si>
  <si>
    <t>0,065</t>
  </si>
  <si>
    <t>Pfl.-
Stein</t>
  </si>
  <si>
    <t>Heike und Markus Östreich</t>
  </si>
  <si>
    <t>Tim Augsburg Viktor Korpack VW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</si>
</sst>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7]h&quot;:&quot;mm&quot;:&quot;ss&quot; &quot;AM/PM"/>
    <numFmt numFmtId="165" formatCode="mm&quot;:&quot;ss.0"/>
    <numFmt numFmtId="166" formatCode="mm&quot;:&quot;ss.00"/>
    <numFmt numFmtId="167" formatCode="0.0"/>
    <numFmt numFmtId="168" formatCode="0.000"/>
    <numFmt numFmtId="169" formatCode="[h]:mm:ss.00"/>
  </numFmts>
  <fonts count="14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b/>
      <sz val="25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538DD5"/>
      </patternFill>
    </fill>
    <fill>
      <patternFill patternType="solid">
        <fgColor rgb="FFFF0000"/>
        <bgColor indexed="64"/>
      </patternFill>
    </fill>
    <fill>
      <patternFill patternType="solid">
        <fgColor rgb="FF3DF57A"/>
        <bgColor indexed="64"/>
      </patternFill>
    </fill>
    <fill>
      <patternFill patternType="solid">
        <fgColor rgb="FFFFFF00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5" xfId="0" applyBorder="1"/>
    <xf numFmtId="166" fontId="0" fillId="0" borderId="2" xfId="0" applyNumberFormat="1" applyBorder="1"/>
    <xf numFmtId="49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4" borderId="6" xfId="0" applyFill="1" applyBorder="1"/>
    <xf numFmtId="0" fontId="0" fillId="4" borderId="0" xfId="0" applyFill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3" fillId="0" borderId="0" xfId="0" applyFont="1" applyBorder="1"/>
    <xf numFmtId="0" fontId="3" fillId="2" borderId="0" xfId="0" applyFont="1" applyFill="1" applyBorder="1"/>
    <xf numFmtId="0" fontId="2" fillId="0" borderId="0" xfId="0" applyFont="1" applyBorder="1"/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8" borderId="2" xfId="0" applyFill="1" applyBorder="1"/>
    <xf numFmtId="0" fontId="0" fillId="0" borderId="2" xfId="0" applyFill="1" applyBorder="1"/>
    <xf numFmtId="166" fontId="0" fillId="3" borderId="2" xfId="0" applyNumberFormat="1" applyFill="1" applyBorder="1"/>
    <xf numFmtId="2" fontId="0" fillId="6" borderId="2" xfId="0" applyNumberFormat="1" applyFill="1" applyBorder="1" applyAlignment="1">
      <alignment horizontal="center"/>
    </xf>
    <xf numFmtId="21" fontId="0" fillId="0" borderId="2" xfId="0" applyNumberFormat="1" applyBorder="1"/>
    <xf numFmtId="167" fontId="0" fillId="0" borderId="0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2" borderId="0" xfId="0" applyFont="1" applyFill="1" applyBorder="1"/>
    <xf numFmtId="0" fontId="0" fillId="8" borderId="13" xfId="0" applyFill="1" applyBorder="1"/>
    <xf numFmtId="0" fontId="0" fillId="3" borderId="0" xfId="0" applyFill="1"/>
    <xf numFmtId="0" fontId="0" fillId="8" borderId="2" xfId="0" applyFill="1" applyBorder="1" applyAlignment="1">
      <alignment horizontal="center"/>
    </xf>
    <xf numFmtId="0" fontId="0" fillId="8" borderId="6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0" xfId="0" applyFont="1" applyFill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7" fontId="1" fillId="0" borderId="0" xfId="0" applyNumberFormat="1" applyFont="1" applyFill="1" applyAlignment="1">
      <alignment horizontal="center"/>
    </xf>
    <xf numFmtId="21" fontId="0" fillId="0" borderId="5" xfId="0" applyNumberFormat="1" applyBorder="1"/>
    <xf numFmtId="2" fontId="0" fillId="0" borderId="5" xfId="0" applyNumberFormat="1" applyBorder="1"/>
    <xf numFmtId="0" fontId="0" fillId="0" borderId="4" xfId="0" applyBorder="1"/>
    <xf numFmtId="166" fontId="0" fillId="0" borderId="4" xfId="0" applyNumberFormat="1" applyBorder="1"/>
    <xf numFmtId="0" fontId="0" fillId="0" borderId="4" xfId="0" applyBorder="1" applyAlignment="1">
      <alignment horizontal="center"/>
    </xf>
    <xf numFmtId="0" fontId="0" fillId="4" borderId="0" xfId="0" applyFill="1" applyBorder="1"/>
    <xf numFmtId="47" fontId="0" fillId="4" borderId="0" xfId="0" applyNumberFormat="1" applyFill="1" applyBorder="1"/>
    <xf numFmtId="2" fontId="0" fillId="4" borderId="0" xfId="0" applyNumberFormat="1" applyFill="1" applyBorder="1"/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0" xfId="0" applyFill="1" applyBorder="1"/>
    <xf numFmtId="2" fontId="0" fillId="0" borderId="13" xfId="0" applyNumberFormat="1" applyBorder="1"/>
    <xf numFmtId="0" fontId="2" fillId="0" borderId="20" xfId="0" applyFont="1" applyBorder="1"/>
    <xf numFmtId="0" fontId="0" fillId="0" borderId="21" xfId="0" applyBorder="1"/>
    <xf numFmtId="0" fontId="2" fillId="0" borderId="22" xfId="0" applyFont="1" applyBorder="1"/>
    <xf numFmtId="0" fontId="0" fillId="0" borderId="23" xfId="0" applyBorder="1"/>
    <xf numFmtId="0" fontId="2" fillId="0" borderId="23" xfId="0" applyFont="1" applyBorder="1"/>
    <xf numFmtId="0" fontId="0" fillId="0" borderId="22" xfId="0" applyBorder="1"/>
    <xf numFmtId="0" fontId="2" fillId="0" borderId="24" xfId="0" applyFont="1" applyBorder="1"/>
    <xf numFmtId="0" fontId="2" fillId="0" borderId="24" xfId="0" applyFont="1" applyFill="1" applyBorder="1"/>
    <xf numFmtId="0" fontId="2" fillId="0" borderId="23" xfId="0" applyFont="1" applyFill="1" applyBorder="1"/>
    <xf numFmtId="0" fontId="8" fillId="0" borderId="18" xfId="0" applyFont="1" applyBorder="1"/>
    <xf numFmtId="0" fontId="9" fillId="0" borderId="19" xfId="0" applyFont="1" applyBorder="1"/>
    <xf numFmtId="0" fontId="0" fillId="0" borderId="2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10" fillId="4" borderId="6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6" fillId="4" borderId="0" xfId="0" applyFont="1" applyFill="1" applyBorder="1" applyAlignment="1">
      <alignment horizontal="center"/>
    </xf>
    <xf numFmtId="0" fontId="0" fillId="4" borderId="13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0" fillId="4" borderId="0" xfId="0" applyFill="1" applyBorder="1" applyAlignment="1">
      <alignment horizontal="left"/>
    </xf>
    <xf numFmtId="168" fontId="0" fillId="0" borderId="0" xfId="0" applyNumberFormat="1"/>
    <xf numFmtId="0" fontId="7" fillId="0" borderId="0" xfId="0" applyFont="1"/>
    <xf numFmtId="21" fontId="0" fillId="0" borderId="0" xfId="0" applyNumberFormat="1" applyBorder="1"/>
    <xf numFmtId="21" fontId="0" fillId="0" borderId="0" xfId="0" applyNumberFormat="1"/>
    <xf numFmtId="21" fontId="0" fillId="9" borderId="13" xfId="0" applyNumberFormat="1" applyFill="1" applyBorder="1"/>
    <xf numFmtId="21" fontId="0" fillId="3" borderId="13" xfId="0" applyNumberFormat="1" applyFill="1" applyBorder="1"/>
    <xf numFmtId="21" fontId="0" fillId="3" borderId="0" xfId="0" applyNumberFormat="1" applyFill="1" applyBorder="1"/>
    <xf numFmtId="166" fontId="0" fillId="3" borderId="0" xfId="0" applyNumberFormat="1" applyFill="1" applyBorder="1"/>
    <xf numFmtId="21" fontId="0" fillId="9" borderId="0" xfId="0" applyNumberFormat="1" applyFill="1" applyBorder="1"/>
    <xf numFmtId="165" fontId="0" fillId="9" borderId="4" xfId="0" applyNumberFormat="1" applyFill="1" applyBorder="1"/>
    <xf numFmtId="166" fontId="0" fillId="3" borderId="4" xfId="0" applyNumberFormat="1" applyFill="1" applyBorder="1"/>
    <xf numFmtId="165" fontId="0" fillId="9" borderId="2" xfId="0" applyNumberFormat="1" applyFill="1" applyBorder="1"/>
    <xf numFmtId="21" fontId="0" fillId="0" borderId="3" xfId="0" applyNumberFormat="1" applyBorder="1"/>
    <xf numFmtId="2" fontId="0" fillId="4" borderId="13" xfId="0" applyNumberFormat="1" applyFill="1" applyBorder="1"/>
    <xf numFmtId="0" fontId="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3" xfId="0" applyFill="1" applyBorder="1"/>
    <xf numFmtId="0" fontId="3" fillId="0" borderId="24" xfId="0" applyFont="1" applyBorder="1" applyAlignment="1">
      <alignment horizontal="center"/>
    </xf>
    <xf numFmtId="0" fontId="3" fillId="0" borderId="23" xfId="0" applyFont="1" applyBorder="1"/>
    <xf numFmtId="0" fontId="0" fillId="0" borderId="29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6" fontId="0" fillId="9" borderId="2" xfId="0" applyNumberFormat="1" applyFill="1" applyBorder="1"/>
    <xf numFmtId="46" fontId="0" fillId="3" borderId="2" xfId="0" applyNumberFormat="1" applyFill="1" applyBorder="1"/>
    <xf numFmtId="169" fontId="0" fillId="9" borderId="2" xfId="0" applyNumberFormat="1" applyFill="1" applyBorder="1"/>
    <xf numFmtId="0" fontId="0" fillId="8" borderId="2" xfId="0" applyFill="1" applyBorder="1" applyAlignment="1">
      <alignment wrapText="1"/>
    </xf>
    <xf numFmtId="168" fontId="0" fillId="0" borderId="1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3" xfId="0" applyFill="1" applyBorder="1"/>
    <xf numFmtId="46" fontId="0" fillId="9" borderId="5" xfId="0" applyNumberFormat="1" applyFill="1" applyBorder="1"/>
    <xf numFmtId="169" fontId="0" fillId="9" borderId="5" xfId="0" applyNumberFormat="1" applyFill="1" applyBorder="1"/>
    <xf numFmtId="46" fontId="0" fillId="3" borderId="5" xfId="0" applyNumberFormat="1" applyFill="1" applyBorder="1"/>
    <xf numFmtId="21" fontId="0" fillId="0" borderId="9" xfId="0" applyNumberFormat="1" applyBorder="1"/>
    <xf numFmtId="2" fontId="0" fillId="6" borderId="5" xfId="0" applyNumberFormat="1" applyFill="1" applyBorder="1" applyAlignment="1">
      <alignment horizontal="center"/>
    </xf>
    <xf numFmtId="169" fontId="0" fillId="9" borderId="13" xfId="0" applyNumberFormat="1" applyFill="1" applyBorder="1"/>
    <xf numFmtId="166" fontId="0" fillId="3" borderId="13" xfId="0" applyNumberFormat="1" applyFill="1" applyBorder="1"/>
    <xf numFmtId="47" fontId="0" fillId="4" borderId="13" xfId="0" applyNumberFormat="1" applyFill="1" applyBorder="1"/>
    <xf numFmtId="2" fontId="0" fillId="6" borderId="13" xfId="0" applyNumberFormat="1" applyFill="1" applyBorder="1" applyAlignment="1">
      <alignment horizontal="center"/>
    </xf>
    <xf numFmtId="2" fontId="0" fillId="0" borderId="3" xfId="0" applyNumberFormat="1" applyBorder="1"/>
    <xf numFmtId="2" fontId="0" fillId="6" borderId="3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wrapText="1"/>
    </xf>
    <xf numFmtId="0" fontId="0" fillId="4" borderId="5" xfId="0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2" xfId="0" applyFont="1" applyFill="1" applyBorder="1"/>
    <xf numFmtId="168" fontId="11" fillId="4" borderId="13" xfId="0" applyNumberFormat="1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4" xfId="0" applyFont="1" applyFill="1" applyBorder="1"/>
    <xf numFmtId="0" fontId="11" fillId="8" borderId="2" xfId="0" applyFont="1" applyFill="1" applyBorder="1" applyAlignment="1">
      <alignment wrapText="1"/>
    </xf>
    <xf numFmtId="168" fontId="11" fillId="4" borderId="17" xfId="0" applyNumberFormat="1" applyFont="1" applyFill="1" applyBorder="1" applyAlignment="1">
      <alignment horizontal="center"/>
    </xf>
    <xf numFmtId="168" fontId="11" fillId="4" borderId="28" xfId="0" applyNumberFormat="1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left" wrapText="1"/>
    </xf>
    <xf numFmtId="0" fontId="12" fillId="7" borderId="2" xfId="0" applyFont="1" applyFill="1" applyBorder="1" applyAlignment="1">
      <alignment horizontal="center"/>
    </xf>
    <xf numFmtId="0" fontId="12" fillId="7" borderId="2" xfId="0" applyFont="1" applyFill="1" applyBorder="1"/>
    <xf numFmtId="0" fontId="12" fillId="7" borderId="3" xfId="0" applyFont="1" applyFill="1" applyBorder="1" applyAlignment="1">
      <alignment horizontal="center"/>
    </xf>
    <xf numFmtId="168" fontId="11" fillId="7" borderId="13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/>
    <xf numFmtId="0" fontId="13" fillId="0" borderId="0" xfId="0" applyFont="1" applyAlignment="1"/>
    <xf numFmtId="168" fontId="0" fillId="0" borderId="0" xfId="0" applyNumberFormat="1" applyAlignment="1"/>
    <xf numFmtId="49" fontId="0" fillId="0" borderId="0" xfId="0" applyNumberFormat="1" applyAlignment="1">
      <alignment horizontal="center"/>
    </xf>
    <xf numFmtId="2" fontId="0" fillId="6" borderId="31" xfId="0" applyNumberForma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3" fillId="0" borderId="13" xfId="0" applyFont="1" applyBorder="1" applyAlignment="1"/>
    <xf numFmtId="168" fontId="0" fillId="0" borderId="13" xfId="0" applyNumberFormat="1" applyBorder="1" applyAlignment="1"/>
    <xf numFmtId="49" fontId="0" fillId="4" borderId="0" xfId="0" applyNumberFormat="1" applyFill="1" applyBorder="1" applyAlignment="1">
      <alignment horizontal="center"/>
    </xf>
    <xf numFmtId="168" fontId="11" fillId="4" borderId="3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8" borderId="15" xfId="0" applyFont="1" applyFill="1" applyBorder="1"/>
    <xf numFmtId="0" fontId="11" fillId="0" borderId="3" xfId="0" applyFont="1" applyFill="1" applyBorder="1" applyAlignment="1">
      <alignment horizontal="center" wrapText="1"/>
    </xf>
    <xf numFmtId="168" fontId="0" fillId="0" borderId="15" xfId="0" applyNumberFormat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168" fontId="11" fillId="7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wrapText="1"/>
    </xf>
    <xf numFmtId="0" fontId="13" fillId="0" borderId="15" xfId="0" applyFont="1" applyBorder="1" applyAlignment="1"/>
    <xf numFmtId="168" fontId="11" fillId="4" borderId="15" xfId="0" applyNumberFormat="1" applyFont="1" applyFill="1" applyBorder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2" defaultPivotStyle="PivotStyleLight16"/>
  <colors>
    <mruColors>
      <color rgb="FF3DF57A"/>
      <color rgb="FFF18B6B"/>
      <color rgb="FFC28CBE"/>
      <color rgb="FF96D3F8"/>
      <color rgb="FFE6F5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BZ81"/>
  <sheetViews>
    <sheetView tabSelected="1" workbookViewId="0">
      <selection activeCell="Q9" sqref="Q9"/>
    </sheetView>
  </sheetViews>
  <sheetFormatPr baseColWidth="10" defaultRowHeight="15.75" x14ac:dyDescent="0.25"/>
  <cols>
    <col min="1" max="1" width="3.28515625" style="26" customWidth="1"/>
    <col min="2" max="2" width="6" style="26" customWidth="1"/>
    <col min="3" max="3" width="8.140625" style="26" customWidth="1"/>
    <col min="4" max="4" width="51.85546875" style="26" customWidth="1"/>
    <col min="5" max="5" width="20.5703125" style="26" customWidth="1"/>
    <col min="6" max="6" width="9.5703125" style="26" customWidth="1"/>
    <col min="7" max="7" width="12.28515625" style="26" customWidth="1"/>
    <col min="8" max="8" width="9.85546875" style="26" customWidth="1"/>
    <col min="9" max="9" width="12.85546875" style="26" customWidth="1"/>
    <col min="10" max="10" width="10.42578125" style="26" customWidth="1"/>
    <col min="11" max="11" width="12.140625" style="26" customWidth="1"/>
    <col min="12" max="12" width="11.7109375" style="26" customWidth="1"/>
    <col min="13" max="13" width="5" style="26" customWidth="1"/>
    <col min="14" max="14" width="10.42578125" style="54" customWidth="1"/>
    <col min="15" max="15" width="7.28515625" style="28" customWidth="1"/>
    <col min="16" max="16" width="9.140625" style="28" customWidth="1"/>
    <col min="17" max="18" width="7.42578125" style="28" customWidth="1"/>
    <col min="19" max="19" width="12.7109375" style="35" bestFit="1" customWidth="1"/>
    <col min="20" max="20" width="7" style="28" customWidth="1"/>
    <col min="21" max="21" width="9.140625" style="28" customWidth="1"/>
    <col min="22" max="23" width="7.7109375" style="28" customWidth="1"/>
    <col min="24" max="24" width="11.42578125" style="28" customWidth="1"/>
    <col min="25" max="78" width="11.42578125" style="28"/>
    <col min="79" max="16384" width="11.42578125" style="26"/>
  </cols>
  <sheetData>
    <row r="1" spans="2:78" ht="18.75" x14ac:dyDescent="0.3">
      <c r="B1" s="49" t="s">
        <v>110</v>
      </c>
      <c r="N1" s="50"/>
    </row>
    <row r="2" spans="2:78" ht="19.5" thickBot="1" x14ac:dyDescent="0.35">
      <c r="D2" s="51"/>
      <c r="E2" s="51"/>
      <c r="N2" s="50"/>
    </row>
    <row r="3" spans="2:78" s="52" customFormat="1" x14ac:dyDescent="0.25">
      <c r="B3" s="147" t="s">
        <v>1</v>
      </c>
      <c r="C3" s="184">
        <v>5</v>
      </c>
      <c r="D3" s="186" t="s">
        <v>159</v>
      </c>
      <c r="E3" s="186" t="s">
        <v>116</v>
      </c>
      <c r="F3" s="184" t="s">
        <v>7</v>
      </c>
      <c r="G3" s="188">
        <v>0.13600000000000001</v>
      </c>
      <c r="H3" s="190">
        <v>6.8000000000000005E-2</v>
      </c>
      <c r="I3" s="191">
        <v>0.04</v>
      </c>
      <c r="J3" s="191">
        <v>0.03</v>
      </c>
      <c r="K3" s="196">
        <v>0.438</v>
      </c>
      <c r="L3" s="197">
        <v>0.55000000000000004</v>
      </c>
      <c r="M3" s="197"/>
      <c r="N3" s="197">
        <f>SUM(G3:M3)</f>
        <v>1.262</v>
      </c>
      <c r="O3" s="37"/>
      <c r="P3" s="37"/>
      <c r="Q3" s="37"/>
      <c r="R3" s="37"/>
      <c r="S3" s="38"/>
      <c r="T3" s="39"/>
      <c r="U3" s="37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</row>
    <row r="4" spans="2:78" ht="15" x14ac:dyDescent="0.25">
      <c r="B4" s="148">
        <v>1</v>
      </c>
      <c r="C4" s="149">
        <v>25</v>
      </c>
      <c r="D4" s="150" t="s">
        <v>175</v>
      </c>
      <c r="E4" s="150" t="s">
        <v>136</v>
      </c>
      <c r="F4" s="157" t="s">
        <v>7</v>
      </c>
      <c r="G4" s="119">
        <v>3.2000000000000001E-2</v>
      </c>
      <c r="H4" s="47">
        <v>5.1999999999999998E-2</v>
      </c>
      <c r="I4" s="172">
        <v>0.06</v>
      </c>
      <c r="J4" s="174">
        <v>0.01</v>
      </c>
      <c r="K4" s="176">
        <v>0.42199999999999999</v>
      </c>
      <c r="L4" s="151">
        <v>0.9</v>
      </c>
      <c r="M4" s="151"/>
      <c r="N4" s="151">
        <f>SUM(G4:M4)</f>
        <v>1.476</v>
      </c>
      <c r="Q4" s="29"/>
      <c r="R4" s="29"/>
      <c r="S4" s="40"/>
    </row>
    <row r="5" spans="2:78" ht="15" x14ac:dyDescent="0.25">
      <c r="B5" s="148">
        <v>2</v>
      </c>
      <c r="C5" s="149">
        <v>39</v>
      </c>
      <c r="D5" s="150" t="s">
        <v>188</v>
      </c>
      <c r="E5" s="150" t="s">
        <v>150</v>
      </c>
      <c r="F5" s="157" t="s">
        <v>6</v>
      </c>
      <c r="G5" s="119">
        <v>1.6E-2</v>
      </c>
      <c r="H5" s="47">
        <v>0.105</v>
      </c>
      <c r="I5" s="172">
        <v>0.14000000000000001</v>
      </c>
      <c r="J5" s="179">
        <v>0.03</v>
      </c>
      <c r="K5" s="176">
        <v>0.64800000000000002</v>
      </c>
      <c r="L5" s="151">
        <v>0.55000000000000004</v>
      </c>
      <c r="M5" s="151"/>
      <c r="N5" s="151">
        <f>SUM(G5:M5)</f>
        <v>1.4890000000000001</v>
      </c>
      <c r="Q5" s="29"/>
      <c r="R5" s="29"/>
      <c r="S5" s="40"/>
    </row>
    <row r="6" spans="2:78" ht="14.25" customHeight="1" x14ac:dyDescent="0.25">
      <c r="B6" s="148">
        <v>3</v>
      </c>
      <c r="C6" s="149">
        <v>3</v>
      </c>
      <c r="D6" s="150" t="s">
        <v>161</v>
      </c>
      <c r="E6" s="150" t="s">
        <v>114</v>
      </c>
      <c r="F6" s="157" t="s">
        <v>8</v>
      </c>
      <c r="G6" s="119">
        <v>0.04</v>
      </c>
      <c r="H6" s="47">
        <v>0.105</v>
      </c>
      <c r="I6" s="172">
        <v>0.14000000000000001</v>
      </c>
      <c r="J6" s="174">
        <v>0.27</v>
      </c>
      <c r="K6" s="176">
        <v>0.86799999999999999</v>
      </c>
      <c r="L6" s="151">
        <v>0.2</v>
      </c>
      <c r="M6" s="151"/>
      <c r="N6" s="151">
        <f>SUM(G6:M6)</f>
        <v>1.623</v>
      </c>
      <c r="Q6" s="29"/>
      <c r="R6" s="29"/>
      <c r="S6" s="40"/>
    </row>
    <row r="7" spans="2:78" ht="15" x14ac:dyDescent="0.25">
      <c r="B7" s="148">
        <v>4</v>
      </c>
      <c r="C7" s="149">
        <v>22</v>
      </c>
      <c r="D7" s="150" t="s">
        <v>172</v>
      </c>
      <c r="E7" s="150" t="s">
        <v>133</v>
      </c>
      <c r="F7" s="157" t="s">
        <v>7</v>
      </c>
      <c r="G7" s="119">
        <v>9.1999999999999998E-2</v>
      </c>
      <c r="H7" s="47">
        <v>6.8000000000000005E-2</v>
      </c>
      <c r="I7" s="172">
        <v>0.02</v>
      </c>
      <c r="J7" s="174">
        <v>0.01</v>
      </c>
      <c r="K7" s="176">
        <v>0.94199999999999995</v>
      </c>
      <c r="L7" s="151">
        <v>0.5</v>
      </c>
      <c r="M7" s="151"/>
      <c r="N7" s="151">
        <f>SUM(G7:M7)</f>
        <v>1.6319999999999999</v>
      </c>
      <c r="Q7" s="29"/>
      <c r="R7" s="29"/>
      <c r="S7" s="40"/>
    </row>
    <row r="8" spans="2:78" ht="15" x14ac:dyDescent="0.25">
      <c r="B8" s="148">
        <v>5</v>
      </c>
      <c r="C8" s="149">
        <v>13</v>
      </c>
      <c r="D8" s="150" t="s">
        <v>49</v>
      </c>
      <c r="E8" s="150" t="s">
        <v>124</v>
      </c>
      <c r="F8" s="157" t="s">
        <v>7</v>
      </c>
      <c r="G8" s="119">
        <v>8.0000000000000002E-3</v>
      </c>
      <c r="H8" s="47">
        <v>5.8999999999999997E-2</v>
      </c>
      <c r="I8" s="172">
        <v>0.08</v>
      </c>
      <c r="J8" s="174">
        <v>0.03</v>
      </c>
      <c r="K8" s="176">
        <v>0.81</v>
      </c>
      <c r="L8" s="151">
        <v>0.7</v>
      </c>
      <c r="M8" s="151"/>
      <c r="N8" s="151">
        <f>SUM(G8:M8)</f>
        <v>1.6870000000000001</v>
      </c>
      <c r="Q8" s="29"/>
      <c r="R8" s="29"/>
      <c r="S8" s="40"/>
    </row>
    <row r="9" spans="2:78" ht="15" x14ac:dyDescent="0.25">
      <c r="B9" s="148">
        <v>6</v>
      </c>
      <c r="C9" s="152">
        <v>7</v>
      </c>
      <c r="D9" s="153" t="s">
        <v>70</v>
      </c>
      <c r="E9" s="153" t="s">
        <v>118</v>
      </c>
      <c r="F9" s="158" t="s">
        <v>7</v>
      </c>
      <c r="G9" s="119">
        <v>8.0000000000000002E-3</v>
      </c>
      <c r="H9" s="47">
        <v>4.1000000000000002E-2</v>
      </c>
      <c r="I9" s="172">
        <v>0.02</v>
      </c>
      <c r="J9" s="174">
        <v>0.25</v>
      </c>
      <c r="K9" s="176">
        <v>3.7999999999999999E-2</v>
      </c>
      <c r="L9" s="151">
        <v>1.4</v>
      </c>
      <c r="M9" s="151"/>
      <c r="N9" s="151">
        <f>SUM(G9:M9)</f>
        <v>1.7569999999999999</v>
      </c>
      <c r="Q9" s="29"/>
      <c r="R9" s="29"/>
      <c r="S9" s="40"/>
    </row>
    <row r="10" spans="2:78" ht="15" x14ac:dyDescent="0.25">
      <c r="B10" s="148">
        <v>7</v>
      </c>
      <c r="C10" s="149">
        <v>29</v>
      </c>
      <c r="D10" s="150" t="s">
        <v>178</v>
      </c>
      <c r="E10" s="150" t="s">
        <v>140</v>
      </c>
      <c r="F10" s="157" t="s">
        <v>7</v>
      </c>
      <c r="G10" s="119">
        <v>0.04</v>
      </c>
      <c r="H10" s="47">
        <v>7.0999999999999994E-2</v>
      </c>
      <c r="I10" s="172">
        <v>0.02</v>
      </c>
      <c r="J10" s="174">
        <v>7.0000000000000007E-2</v>
      </c>
      <c r="K10" s="176">
        <v>0.71799999999999997</v>
      </c>
      <c r="L10" s="151">
        <v>0.95</v>
      </c>
      <c r="M10" s="151"/>
      <c r="N10" s="151">
        <f>SUM(G10:M10)</f>
        <v>1.8689999999999998</v>
      </c>
      <c r="Q10" s="29"/>
      <c r="R10" s="29"/>
      <c r="S10" s="40"/>
    </row>
    <row r="11" spans="2:78" ht="15" x14ac:dyDescent="0.25">
      <c r="B11" s="148">
        <v>8</v>
      </c>
      <c r="C11" s="149">
        <v>10</v>
      </c>
      <c r="D11" s="150" t="s">
        <v>165</v>
      </c>
      <c r="E11" s="150" t="s">
        <v>121</v>
      </c>
      <c r="F11" s="157" t="s">
        <v>7</v>
      </c>
      <c r="G11" s="119">
        <v>4.8000000000000001E-2</v>
      </c>
      <c r="H11" s="47">
        <v>6.7000000000000004E-2</v>
      </c>
      <c r="I11" s="172">
        <v>0</v>
      </c>
      <c r="J11" s="174">
        <v>0.05</v>
      </c>
      <c r="K11" s="176">
        <v>0.46200000000000002</v>
      </c>
      <c r="L11" s="151">
        <v>1.3</v>
      </c>
      <c r="M11" s="151"/>
      <c r="N11" s="151">
        <f>SUM(G11:M11)</f>
        <v>1.927</v>
      </c>
      <c r="Q11" s="29"/>
      <c r="R11" s="29"/>
      <c r="S11" s="40"/>
    </row>
    <row r="12" spans="2:78" ht="15" x14ac:dyDescent="0.25">
      <c r="B12" s="148">
        <v>9</v>
      </c>
      <c r="C12" s="149">
        <v>2</v>
      </c>
      <c r="D12" s="150" t="s">
        <v>35</v>
      </c>
      <c r="E12" s="150" t="s">
        <v>113</v>
      </c>
      <c r="F12" s="157" t="s">
        <v>8</v>
      </c>
      <c r="G12" s="119">
        <v>9.6000000000000002E-2</v>
      </c>
      <c r="H12" s="47">
        <v>2.8000000000000001E-2</v>
      </c>
      <c r="I12" s="172">
        <v>0.04</v>
      </c>
      <c r="J12" s="174">
        <v>0.11</v>
      </c>
      <c r="K12" s="176">
        <v>0.95399999999999996</v>
      </c>
      <c r="L12" s="151">
        <v>0.7</v>
      </c>
      <c r="M12" s="151"/>
      <c r="N12" s="151">
        <f>SUM(G12:M12)</f>
        <v>1.9279999999999999</v>
      </c>
      <c r="Q12" s="29"/>
      <c r="R12" s="29"/>
      <c r="S12" s="40"/>
    </row>
    <row r="13" spans="2:78" ht="15" x14ac:dyDescent="0.25">
      <c r="B13" s="148">
        <v>10</v>
      </c>
      <c r="C13" s="149">
        <v>9</v>
      </c>
      <c r="D13" s="150" t="s">
        <v>32</v>
      </c>
      <c r="E13" s="150" t="s">
        <v>120</v>
      </c>
      <c r="F13" s="157" t="s">
        <v>7</v>
      </c>
      <c r="G13" s="119">
        <v>2.4E-2</v>
      </c>
      <c r="H13" s="47">
        <v>6.4000000000000001E-2</v>
      </c>
      <c r="I13" s="172">
        <v>0.02</v>
      </c>
      <c r="J13" s="174">
        <v>0.03</v>
      </c>
      <c r="K13" s="176">
        <v>0.93600000000000005</v>
      </c>
      <c r="L13" s="151">
        <v>1</v>
      </c>
      <c r="M13" s="151"/>
      <c r="N13" s="151">
        <f>SUM(G13:M13)</f>
        <v>2.0739999999999998</v>
      </c>
      <c r="Q13" s="29"/>
      <c r="R13" s="29"/>
      <c r="S13" s="40"/>
    </row>
    <row r="14" spans="2:78" ht="15" x14ac:dyDescent="0.25">
      <c r="B14" s="148">
        <v>11</v>
      </c>
      <c r="C14" s="149">
        <v>14</v>
      </c>
      <c r="D14" s="150" t="s">
        <v>33</v>
      </c>
      <c r="E14" s="150" t="s">
        <v>125</v>
      </c>
      <c r="F14" s="157" t="s">
        <v>7</v>
      </c>
      <c r="G14" s="119">
        <v>0.13600000000000001</v>
      </c>
      <c r="H14" s="47">
        <v>5.2999999999999999E-2</v>
      </c>
      <c r="I14" s="172">
        <v>0.02</v>
      </c>
      <c r="J14" s="174">
        <v>0.01</v>
      </c>
      <c r="K14" s="176">
        <v>0.40200000000000002</v>
      </c>
      <c r="L14" s="151">
        <v>1.55</v>
      </c>
      <c r="M14" s="151"/>
      <c r="N14" s="151">
        <f>SUM(G14:M14)</f>
        <v>2.1710000000000003</v>
      </c>
      <c r="Q14" s="29"/>
      <c r="R14" s="29"/>
      <c r="S14" s="40"/>
    </row>
    <row r="15" spans="2:78" ht="15" x14ac:dyDescent="0.25">
      <c r="B15" s="148">
        <v>12</v>
      </c>
      <c r="C15" s="149">
        <v>1</v>
      </c>
      <c r="D15" s="150" t="s">
        <v>30</v>
      </c>
      <c r="E15" s="150" t="s">
        <v>112</v>
      </c>
      <c r="F15" s="157" t="s">
        <v>8</v>
      </c>
      <c r="G15" s="119">
        <v>2.4E-2</v>
      </c>
      <c r="H15" s="47">
        <v>1.4E-2</v>
      </c>
      <c r="I15" s="171">
        <v>0.34</v>
      </c>
      <c r="J15" s="137">
        <v>7.0000000000000007E-2</v>
      </c>
      <c r="K15" s="176">
        <v>0.878</v>
      </c>
      <c r="L15" s="151">
        <v>0.85</v>
      </c>
      <c r="M15" s="151"/>
      <c r="N15" s="151">
        <f>SUM(G15:M15)</f>
        <v>2.1760000000000002</v>
      </c>
      <c r="Q15" s="29"/>
      <c r="R15" s="29"/>
      <c r="S15" s="40"/>
      <c r="X15" s="28" t="s">
        <v>0</v>
      </c>
    </row>
    <row r="16" spans="2:78" ht="15" x14ac:dyDescent="0.25">
      <c r="B16" s="148">
        <v>13</v>
      </c>
      <c r="C16" s="149">
        <v>6</v>
      </c>
      <c r="D16" s="150" t="s">
        <v>162</v>
      </c>
      <c r="E16" s="150" t="s">
        <v>117</v>
      </c>
      <c r="F16" s="157" t="s">
        <v>7</v>
      </c>
      <c r="G16" s="119">
        <v>0.04</v>
      </c>
      <c r="H16" s="47">
        <v>7.8E-2</v>
      </c>
      <c r="I16" s="172">
        <v>0</v>
      </c>
      <c r="J16" s="174">
        <v>0.01</v>
      </c>
      <c r="K16" s="176">
        <v>5.3999999999999999E-2</v>
      </c>
      <c r="L16" s="151">
        <v>2.15</v>
      </c>
      <c r="M16" s="151"/>
      <c r="N16" s="151">
        <f>SUM(G16:M16)</f>
        <v>2.3319999999999999</v>
      </c>
      <c r="Q16" s="29"/>
      <c r="R16" s="29"/>
      <c r="S16" s="40"/>
    </row>
    <row r="17" spans="2:24" ht="15" x14ac:dyDescent="0.25">
      <c r="B17" s="148">
        <v>14</v>
      </c>
      <c r="C17" s="149">
        <v>42</v>
      </c>
      <c r="D17" s="150" t="s">
        <v>190</v>
      </c>
      <c r="E17" s="150" t="s">
        <v>153</v>
      </c>
      <c r="F17" s="157" t="s">
        <v>6</v>
      </c>
      <c r="G17" s="119">
        <v>5.0000000000000001E-3</v>
      </c>
      <c r="H17" s="47">
        <v>6.6000000000000003E-2</v>
      </c>
      <c r="I17" s="172">
        <v>0.02</v>
      </c>
      <c r="J17" s="174">
        <v>0.01</v>
      </c>
      <c r="K17" s="176">
        <v>0.91200000000000003</v>
      </c>
      <c r="L17" s="151">
        <v>1.4</v>
      </c>
      <c r="M17" s="151"/>
      <c r="N17" s="151">
        <f>SUM(G17:M17)</f>
        <v>2.4130000000000003</v>
      </c>
      <c r="Q17" s="29"/>
      <c r="R17" s="29"/>
      <c r="S17" s="40"/>
    </row>
    <row r="18" spans="2:24" ht="15" x14ac:dyDescent="0.25">
      <c r="B18" s="148">
        <v>15</v>
      </c>
      <c r="C18" s="149">
        <v>19</v>
      </c>
      <c r="D18" s="150" t="s">
        <v>51</v>
      </c>
      <c r="E18" s="150" t="s">
        <v>130</v>
      </c>
      <c r="F18" s="157" t="s">
        <v>7</v>
      </c>
      <c r="G18" s="119">
        <v>0.02</v>
      </c>
      <c r="H18" s="47">
        <v>6.0999999999999999E-2</v>
      </c>
      <c r="I18" s="172">
        <v>0.28000000000000003</v>
      </c>
      <c r="J18" s="174">
        <v>0.01</v>
      </c>
      <c r="K18" s="176">
        <v>0.89</v>
      </c>
      <c r="L18" s="151">
        <v>1.3</v>
      </c>
      <c r="M18" s="151"/>
      <c r="N18" s="151">
        <f>SUM(G18:M18)</f>
        <v>2.5609999999999999</v>
      </c>
      <c r="Q18" s="29"/>
      <c r="R18" s="29"/>
      <c r="S18" s="40"/>
      <c r="X18" s="28" t="s">
        <v>0</v>
      </c>
    </row>
    <row r="19" spans="2:24" ht="15" x14ac:dyDescent="0.25">
      <c r="B19" s="148">
        <v>16</v>
      </c>
      <c r="C19" s="149">
        <v>11</v>
      </c>
      <c r="D19" s="150" t="s">
        <v>166</v>
      </c>
      <c r="E19" s="150" t="s">
        <v>122</v>
      </c>
      <c r="F19" s="157" t="s">
        <v>7</v>
      </c>
      <c r="G19" s="119">
        <v>0.104</v>
      </c>
      <c r="H19" s="47">
        <v>0.105</v>
      </c>
      <c r="I19" s="172">
        <v>0.44</v>
      </c>
      <c r="J19" s="174">
        <v>0.59</v>
      </c>
      <c r="K19" s="177">
        <v>0.73799999999999999</v>
      </c>
      <c r="L19" s="151">
        <v>0.75</v>
      </c>
      <c r="M19" s="151"/>
      <c r="N19" s="151">
        <f>SUM(G19:M19)</f>
        <v>2.7269999999999999</v>
      </c>
      <c r="P19" s="166" t="s">
        <v>42</v>
      </c>
      <c r="Q19" s="29"/>
      <c r="R19" s="29"/>
      <c r="S19" s="40"/>
    </row>
    <row r="20" spans="2:24" ht="15" x14ac:dyDescent="0.25">
      <c r="B20" s="148">
        <v>17</v>
      </c>
      <c r="C20" s="149">
        <v>35</v>
      </c>
      <c r="D20" s="150" t="s">
        <v>184</v>
      </c>
      <c r="E20" s="150" t="s">
        <v>146</v>
      </c>
      <c r="F20" s="157" t="s">
        <v>7</v>
      </c>
      <c r="G20" s="119">
        <v>0.17599999999999999</v>
      </c>
      <c r="H20" s="47">
        <v>3.1E-2</v>
      </c>
      <c r="I20" s="172">
        <v>0.18</v>
      </c>
      <c r="J20" s="174">
        <v>0.21</v>
      </c>
      <c r="K20" s="176">
        <v>0.79800000000000004</v>
      </c>
      <c r="L20" s="151">
        <v>1.65</v>
      </c>
      <c r="M20" s="151"/>
      <c r="N20" s="151">
        <f>SUM(G20:M20)</f>
        <v>3.0449999999999999</v>
      </c>
      <c r="P20" s="107"/>
      <c r="Q20" s="25"/>
      <c r="R20" s="29"/>
      <c r="S20" s="40"/>
    </row>
    <row r="21" spans="2:24" ht="15" x14ac:dyDescent="0.25">
      <c r="B21" s="148">
        <v>18</v>
      </c>
      <c r="C21" s="165">
        <v>12</v>
      </c>
      <c r="D21" s="164" t="s">
        <v>36</v>
      </c>
      <c r="E21" s="164" t="s">
        <v>123</v>
      </c>
      <c r="F21" s="157" t="s">
        <v>7</v>
      </c>
      <c r="G21" s="119">
        <v>0.112</v>
      </c>
      <c r="H21" s="47">
        <v>8.5999999999999993E-2</v>
      </c>
      <c r="I21" s="172">
        <v>0.12</v>
      </c>
      <c r="J21" s="174">
        <v>0.01</v>
      </c>
      <c r="K21" s="176">
        <v>0.71799999999999997</v>
      </c>
      <c r="L21" s="151">
        <v>2.0499999999999998</v>
      </c>
      <c r="M21" s="151"/>
      <c r="N21" s="151">
        <f>SUM(G21:M21)</f>
        <v>3.0960000000000001</v>
      </c>
      <c r="P21" s="92"/>
      <c r="Q21" s="25"/>
      <c r="R21" s="29"/>
      <c r="S21" s="40"/>
    </row>
    <row r="22" spans="2:24" ht="15" x14ac:dyDescent="0.25">
      <c r="B22" s="148">
        <v>19</v>
      </c>
      <c r="C22" s="149">
        <v>31</v>
      </c>
      <c r="D22" s="150" t="s">
        <v>180</v>
      </c>
      <c r="E22" s="150" t="s">
        <v>142</v>
      </c>
      <c r="F22" s="157" t="s">
        <v>7</v>
      </c>
      <c r="G22" s="119">
        <v>5.6000000000000001E-2</v>
      </c>
      <c r="H22" s="47">
        <v>5.3999999999999999E-2</v>
      </c>
      <c r="I22" s="172">
        <v>0.66</v>
      </c>
      <c r="J22" s="174">
        <v>1.53</v>
      </c>
      <c r="K22" s="176">
        <v>0.61799999999999999</v>
      </c>
      <c r="L22" s="151">
        <v>0.6</v>
      </c>
      <c r="M22" s="151"/>
      <c r="N22" s="151">
        <f>SUM(G22:M22)</f>
        <v>3.5179999999999998</v>
      </c>
      <c r="P22" s="92"/>
      <c r="Q22" s="25"/>
      <c r="R22" s="29"/>
      <c r="S22" s="40"/>
    </row>
    <row r="23" spans="2:24" ht="17.25" customHeight="1" x14ac:dyDescent="0.25">
      <c r="B23" s="148">
        <v>20</v>
      </c>
      <c r="C23" s="149">
        <v>32</v>
      </c>
      <c r="D23" s="150" t="s">
        <v>181</v>
      </c>
      <c r="E23" s="150" t="s">
        <v>143</v>
      </c>
      <c r="F23" s="157" t="s">
        <v>7</v>
      </c>
      <c r="G23" s="119">
        <v>0.13600000000000001</v>
      </c>
      <c r="H23" s="47">
        <v>6.6000000000000003E-2</v>
      </c>
      <c r="I23" s="172">
        <v>0.28000000000000003</v>
      </c>
      <c r="J23" s="174">
        <v>0.25</v>
      </c>
      <c r="K23" s="176">
        <v>0.26200000000000001</v>
      </c>
      <c r="L23" s="151">
        <v>2.65</v>
      </c>
      <c r="M23" s="151"/>
      <c r="N23" s="151">
        <f>SUM(G23:M23)</f>
        <v>3.6440000000000001</v>
      </c>
      <c r="P23" s="25"/>
      <c r="Q23" s="178"/>
      <c r="R23" s="29"/>
      <c r="S23" s="40"/>
    </row>
    <row r="24" spans="2:24" ht="15" x14ac:dyDescent="0.25">
      <c r="B24" s="148">
        <v>21</v>
      </c>
      <c r="C24" s="149">
        <v>46</v>
      </c>
      <c r="D24" s="150" t="s">
        <v>192</v>
      </c>
      <c r="E24" s="150" t="s">
        <v>156</v>
      </c>
      <c r="F24" s="157" t="s">
        <v>7</v>
      </c>
      <c r="G24" s="119">
        <v>5.6000000000000001E-2</v>
      </c>
      <c r="H24" s="47">
        <v>7.0000000000000001E-3</v>
      </c>
      <c r="I24" s="172">
        <v>0.12</v>
      </c>
      <c r="J24" s="151">
        <v>0.03</v>
      </c>
      <c r="K24" s="176">
        <v>2.6480000000000001</v>
      </c>
      <c r="L24" s="151">
        <v>0.8</v>
      </c>
      <c r="M24" s="151"/>
      <c r="N24" s="151">
        <f>SUM(G24:M24)</f>
        <v>3.6610000000000005</v>
      </c>
      <c r="P24" s="25"/>
      <c r="Q24" s="178"/>
      <c r="R24" s="29"/>
      <c r="S24" s="40"/>
    </row>
    <row r="25" spans="2:24" ht="15" x14ac:dyDescent="0.25">
      <c r="B25" s="148">
        <v>22</v>
      </c>
      <c r="C25" s="149">
        <v>30</v>
      </c>
      <c r="D25" s="150" t="s">
        <v>179</v>
      </c>
      <c r="E25" s="150" t="s">
        <v>141</v>
      </c>
      <c r="F25" s="157" t="s">
        <v>7</v>
      </c>
      <c r="G25" s="119">
        <v>2.4E-2</v>
      </c>
      <c r="H25" s="47">
        <v>4.2000000000000003E-2</v>
      </c>
      <c r="I25" s="172">
        <v>0.54</v>
      </c>
      <c r="J25" s="174">
        <v>1.23</v>
      </c>
      <c r="K25" s="176">
        <v>0.75800000000000001</v>
      </c>
      <c r="L25" s="151">
        <v>1.55</v>
      </c>
      <c r="M25" s="151"/>
      <c r="N25" s="151">
        <f>SUM(G25:M25)</f>
        <v>4.1440000000000001</v>
      </c>
      <c r="Q25" s="29"/>
      <c r="R25" s="29"/>
      <c r="S25" s="40"/>
    </row>
    <row r="26" spans="2:24" ht="15" x14ac:dyDescent="0.25">
      <c r="B26" s="148">
        <v>23</v>
      </c>
      <c r="C26" s="149">
        <v>33</v>
      </c>
      <c r="D26" s="150" t="s">
        <v>182</v>
      </c>
      <c r="E26" s="150" t="s">
        <v>144</v>
      </c>
      <c r="F26" s="157" t="s">
        <v>7</v>
      </c>
      <c r="G26" s="119">
        <v>2.4E-2</v>
      </c>
      <c r="H26" s="47">
        <v>0.105</v>
      </c>
      <c r="I26" s="172">
        <v>1.1200000000000001</v>
      </c>
      <c r="J26" s="174">
        <v>0.83</v>
      </c>
      <c r="K26" s="176">
        <v>8.2000000000000003E-2</v>
      </c>
      <c r="L26" s="151">
        <v>2.1</v>
      </c>
      <c r="M26" s="151"/>
      <c r="N26" s="151">
        <f>SUM(G26:M26)</f>
        <v>4.2610000000000001</v>
      </c>
      <c r="Q26" s="29"/>
      <c r="R26" s="29"/>
      <c r="S26" s="40"/>
    </row>
    <row r="27" spans="2:24" ht="15" x14ac:dyDescent="0.25">
      <c r="B27" s="148">
        <v>24</v>
      </c>
      <c r="C27" s="149">
        <v>4</v>
      </c>
      <c r="D27" s="150" t="s">
        <v>160</v>
      </c>
      <c r="E27" s="150" t="s">
        <v>115</v>
      </c>
      <c r="F27" s="157" t="s">
        <v>7</v>
      </c>
      <c r="G27" s="119">
        <v>0.152</v>
      </c>
      <c r="H27" s="47">
        <v>8.7999999999999995E-2</v>
      </c>
      <c r="I27" s="172">
        <v>0.46</v>
      </c>
      <c r="J27" s="174">
        <v>0.27</v>
      </c>
      <c r="K27" s="176">
        <v>0.84599999999999997</v>
      </c>
      <c r="L27" s="151">
        <v>2.4500000000000002</v>
      </c>
      <c r="M27" s="151"/>
      <c r="N27" s="151">
        <f>SUM(G27:M27)</f>
        <v>4.266</v>
      </c>
      <c r="Q27" s="29"/>
      <c r="R27" s="29"/>
      <c r="S27" s="40"/>
      <c r="V27" s="28" t="s">
        <v>0</v>
      </c>
    </row>
    <row r="28" spans="2:24" ht="15" x14ac:dyDescent="0.25">
      <c r="B28" s="148">
        <v>25</v>
      </c>
      <c r="C28" s="149">
        <v>16</v>
      </c>
      <c r="D28" s="150" t="s">
        <v>168</v>
      </c>
      <c r="E28" s="150" t="s">
        <v>127</v>
      </c>
      <c r="F28" s="157" t="s">
        <v>7</v>
      </c>
      <c r="G28" s="119">
        <v>0</v>
      </c>
      <c r="H28" s="47">
        <v>8.7999999999999995E-2</v>
      </c>
      <c r="I28" s="172">
        <v>0.08</v>
      </c>
      <c r="J28" s="174">
        <v>7.0000000000000007E-2</v>
      </c>
      <c r="K28" s="176">
        <v>1.2E-2</v>
      </c>
      <c r="L28" s="151">
        <v>4.25</v>
      </c>
      <c r="M28" s="151"/>
      <c r="N28" s="151">
        <f>SUM(G28:M28)</f>
        <v>4.5</v>
      </c>
      <c r="Q28" s="29"/>
      <c r="R28" s="29"/>
      <c r="S28" s="40"/>
    </row>
    <row r="29" spans="2:24" ht="15" x14ac:dyDescent="0.25">
      <c r="B29" s="148">
        <v>26</v>
      </c>
      <c r="C29" s="149">
        <v>34</v>
      </c>
      <c r="D29" s="150" t="s">
        <v>183</v>
      </c>
      <c r="E29" s="150" t="s">
        <v>145</v>
      </c>
      <c r="F29" s="157" t="s">
        <v>7</v>
      </c>
      <c r="G29" s="119">
        <v>2.5999999999999999E-2</v>
      </c>
      <c r="H29" s="47">
        <v>7.0000000000000001E-3</v>
      </c>
      <c r="I29" s="172">
        <v>0.04</v>
      </c>
      <c r="J29" s="174">
        <v>0.09</v>
      </c>
      <c r="K29" s="176">
        <v>0.16200000000000001</v>
      </c>
      <c r="L29" s="151">
        <v>4.25</v>
      </c>
      <c r="M29" s="151"/>
      <c r="N29" s="151">
        <f>SUM(G29:M29)</f>
        <v>4.5750000000000002</v>
      </c>
      <c r="Q29" s="29"/>
      <c r="R29" s="29"/>
      <c r="S29" s="40"/>
    </row>
    <row r="30" spans="2:24" ht="15" x14ac:dyDescent="0.25">
      <c r="B30" s="148">
        <v>27</v>
      </c>
      <c r="C30" s="149">
        <v>18</v>
      </c>
      <c r="D30" s="150" t="s">
        <v>169</v>
      </c>
      <c r="E30" s="150" t="s">
        <v>129</v>
      </c>
      <c r="F30" s="157" t="s">
        <v>7</v>
      </c>
      <c r="G30" s="119">
        <v>7.1999999999999995E-2</v>
      </c>
      <c r="H30" s="47">
        <v>4.8000000000000001E-2</v>
      </c>
      <c r="I30" s="172">
        <v>0</v>
      </c>
      <c r="J30" s="174">
        <v>0.28999999999999998</v>
      </c>
      <c r="K30" s="176">
        <v>3.7999999999999999E-2</v>
      </c>
      <c r="L30" s="151">
        <v>4.25</v>
      </c>
      <c r="M30" s="151"/>
      <c r="N30" s="151">
        <f>SUM(G30:M30)</f>
        <v>4.6980000000000004</v>
      </c>
      <c r="Q30" s="29"/>
      <c r="R30" s="29"/>
      <c r="S30" s="40"/>
    </row>
    <row r="31" spans="2:24" ht="15" x14ac:dyDescent="0.25">
      <c r="B31" s="148">
        <v>28</v>
      </c>
      <c r="C31" s="149">
        <v>20</v>
      </c>
      <c r="D31" s="150" t="s">
        <v>170</v>
      </c>
      <c r="E31" s="150" t="s">
        <v>131</v>
      </c>
      <c r="F31" s="157" t="s">
        <v>7</v>
      </c>
      <c r="G31" s="119">
        <v>0.184</v>
      </c>
      <c r="H31" s="47">
        <v>2E-3</v>
      </c>
      <c r="I31" s="172">
        <v>1.3</v>
      </c>
      <c r="J31" s="174">
        <v>0.35</v>
      </c>
      <c r="K31" s="176">
        <v>0.96199999999999997</v>
      </c>
      <c r="L31" s="151">
        <v>2.0499999999999998</v>
      </c>
      <c r="M31" s="151"/>
      <c r="N31" s="151">
        <f>SUM(G31:M31)</f>
        <v>4.8479999999999999</v>
      </c>
      <c r="Q31" s="29"/>
      <c r="R31" s="29"/>
      <c r="S31" s="40"/>
    </row>
    <row r="32" spans="2:24" ht="15" x14ac:dyDescent="0.25">
      <c r="B32" s="148">
        <v>29</v>
      </c>
      <c r="C32" s="149">
        <v>15</v>
      </c>
      <c r="D32" s="150" t="s">
        <v>167</v>
      </c>
      <c r="E32" s="150" t="s">
        <v>126</v>
      </c>
      <c r="F32" s="157" t="s">
        <v>7</v>
      </c>
      <c r="G32" s="119">
        <v>0.13600000000000001</v>
      </c>
      <c r="H32" s="47">
        <v>6.4000000000000001E-2</v>
      </c>
      <c r="I32" s="172">
        <v>0.28000000000000003</v>
      </c>
      <c r="J32" s="174">
        <v>0.15</v>
      </c>
      <c r="K32" s="176">
        <v>5.1999999999999998E-2</v>
      </c>
      <c r="L32" s="151">
        <v>4.25</v>
      </c>
      <c r="M32" s="151"/>
      <c r="N32" s="151">
        <f>SUM(G32:M32)</f>
        <v>4.9320000000000004</v>
      </c>
      <c r="Q32" s="29"/>
      <c r="R32" s="29"/>
      <c r="S32" s="40"/>
    </row>
    <row r="33" spans="1:78" ht="15" x14ac:dyDescent="0.25">
      <c r="B33" s="148">
        <v>30</v>
      </c>
      <c r="C33" s="149">
        <v>23</v>
      </c>
      <c r="D33" s="150" t="s">
        <v>173</v>
      </c>
      <c r="E33" s="150" t="s">
        <v>134</v>
      </c>
      <c r="F33" s="157" t="s">
        <v>7</v>
      </c>
      <c r="G33" s="119">
        <v>0.04</v>
      </c>
      <c r="H33" s="47">
        <v>4.8000000000000001E-2</v>
      </c>
      <c r="I33" s="172">
        <v>0.38</v>
      </c>
      <c r="J33" s="174">
        <v>0.05</v>
      </c>
      <c r="K33" s="176">
        <v>0.40200000000000002</v>
      </c>
      <c r="L33" s="151">
        <v>4.25</v>
      </c>
      <c r="M33" s="151"/>
      <c r="N33" s="151">
        <f>SUM(G33:M33)</f>
        <v>5.17</v>
      </c>
      <c r="Q33" s="29"/>
      <c r="R33" s="29"/>
      <c r="S33" s="40"/>
    </row>
    <row r="34" spans="1:78" ht="15" x14ac:dyDescent="0.25">
      <c r="B34" s="148">
        <v>31</v>
      </c>
      <c r="C34" s="149">
        <v>44</v>
      </c>
      <c r="D34" s="150" t="s">
        <v>37</v>
      </c>
      <c r="E34" s="150" t="s">
        <v>155</v>
      </c>
      <c r="F34" s="157" t="s">
        <v>6</v>
      </c>
      <c r="G34" s="119">
        <v>6.4000000000000001E-2</v>
      </c>
      <c r="H34" s="47">
        <v>5.2999999999999999E-2</v>
      </c>
      <c r="I34" s="172">
        <v>0.06</v>
      </c>
      <c r="J34" s="174">
        <v>0.01</v>
      </c>
      <c r="K34" s="176">
        <v>0.79200000000000004</v>
      </c>
      <c r="L34" s="151">
        <v>4.25</v>
      </c>
      <c r="M34" s="151"/>
      <c r="N34" s="151">
        <f>SUM(G34:M34)</f>
        <v>5.2290000000000001</v>
      </c>
      <c r="Q34" s="29"/>
      <c r="R34" s="29"/>
      <c r="S34" s="40"/>
    </row>
    <row r="35" spans="1:78" s="28" customFormat="1" ht="15" x14ac:dyDescent="0.25">
      <c r="B35" s="148">
        <v>32</v>
      </c>
      <c r="C35" s="149">
        <v>38</v>
      </c>
      <c r="D35" s="154" t="s">
        <v>187</v>
      </c>
      <c r="E35" s="154" t="s">
        <v>149</v>
      </c>
      <c r="F35" s="157" t="s">
        <v>6</v>
      </c>
      <c r="G35" s="119">
        <v>0.13600000000000001</v>
      </c>
      <c r="H35" s="47">
        <v>6.3E-2</v>
      </c>
      <c r="I35" s="172">
        <v>0.28000000000000003</v>
      </c>
      <c r="J35" s="174">
        <v>0.03</v>
      </c>
      <c r="K35" s="176">
        <v>3.16</v>
      </c>
      <c r="L35" s="151">
        <v>1.65</v>
      </c>
      <c r="M35" s="151"/>
      <c r="N35" s="151">
        <f>SUM(G35:M35)</f>
        <v>5.319</v>
      </c>
      <c r="Q35" s="29"/>
      <c r="R35" s="29"/>
      <c r="S35" s="40"/>
    </row>
    <row r="36" spans="1:78" s="28" customFormat="1" ht="15" x14ac:dyDescent="0.25">
      <c r="B36" s="148">
        <v>33</v>
      </c>
      <c r="C36" s="149">
        <v>28</v>
      </c>
      <c r="D36" s="150" t="s">
        <v>177</v>
      </c>
      <c r="E36" s="150" t="s">
        <v>139</v>
      </c>
      <c r="F36" s="157" t="s">
        <v>7</v>
      </c>
      <c r="G36" s="119">
        <v>1.6E-2</v>
      </c>
      <c r="H36" s="47">
        <v>0.09</v>
      </c>
      <c r="I36" s="172">
        <v>0.02</v>
      </c>
      <c r="J36" s="174">
        <v>0.05</v>
      </c>
      <c r="K36" s="176">
        <v>0.93799999999999994</v>
      </c>
      <c r="L36" s="151">
        <v>4.25</v>
      </c>
      <c r="M36" s="151"/>
      <c r="N36" s="151">
        <f>SUM(G36:M36)</f>
        <v>5.3639999999999999</v>
      </c>
      <c r="Q36" s="29"/>
      <c r="R36" s="29"/>
      <c r="S36" s="40"/>
    </row>
    <row r="37" spans="1:78" s="86" customFormat="1" ht="15" x14ac:dyDescent="0.25">
      <c r="A37" s="41"/>
      <c r="B37" s="148">
        <v>34</v>
      </c>
      <c r="C37" s="149">
        <v>36</v>
      </c>
      <c r="D37" s="150" t="s">
        <v>185</v>
      </c>
      <c r="E37" s="150" t="s">
        <v>147</v>
      </c>
      <c r="F37" s="157" t="s">
        <v>7</v>
      </c>
      <c r="G37" s="119">
        <v>1.6E-2</v>
      </c>
      <c r="H37" s="47">
        <v>7.3999999999999996E-2</v>
      </c>
      <c r="I37" s="172">
        <v>0.4</v>
      </c>
      <c r="J37" s="174">
        <v>0.09</v>
      </c>
      <c r="K37" s="176">
        <v>0.61199999999999999</v>
      </c>
      <c r="L37" s="151">
        <v>4.25</v>
      </c>
      <c r="M37" s="151"/>
      <c r="N37" s="151">
        <f>SUM(G37:M37)</f>
        <v>5.4420000000000002</v>
      </c>
      <c r="O37" s="28"/>
      <c r="P37" s="28"/>
      <c r="Q37" s="29"/>
      <c r="R37" s="29"/>
      <c r="S37" s="40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</row>
    <row r="38" spans="1:78" s="86" customFormat="1" ht="15" x14ac:dyDescent="0.25">
      <c r="A38" s="41"/>
      <c r="B38" s="148">
        <v>35</v>
      </c>
      <c r="C38" s="149">
        <v>27</v>
      </c>
      <c r="D38" s="150" t="s">
        <v>176</v>
      </c>
      <c r="E38" s="150" t="s">
        <v>138</v>
      </c>
      <c r="F38" s="157" t="s">
        <v>7</v>
      </c>
      <c r="G38" s="119">
        <v>0.104</v>
      </c>
      <c r="H38" s="47">
        <v>6.9000000000000006E-2</v>
      </c>
      <c r="I38" s="172">
        <v>0.74</v>
      </c>
      <c r="J38" s="174">
        <v>0.09</v>
      </c>
      <c r="K38" s="176">
        <v>0.47799999999999998</v>
      </c>
      <c r="L38" s="151">
        <v>4.25</v>
      </c>
      <c r="M38" s="151"/>
      <c r="N38" s="151">
        <f>SUM(G38:M38)</f>
        <v>5.7309999999999999</v>
      </c>
      <c r="O38" s="28"/>
      <c r="P38" s="28"/>
      <c r="Q38" s="29"/>
      <c r="R38" s="29"/>
      <c r="S38" s="40"/>
      <c r="T38" s="28"/>
      <c r="U38" s="28"/>
      <c r="V38" s="28" t="s">
        <v>0</v>
      </c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</row>
    <row r="39" spans="1:78" s="86" customFormat="1" ht="15" x14ac:dyDescent="0.25">
      <c r="A39" s="41"/>
      <c r="B39" s="148">
        <v>36</v>
      </c>
      <c r="C39" s="149">
        <v>47</v>
      </c>
      <c r="D39" s="150" t="s">
        <v>193</v>
      </c>
      <c r="E39" s="150" t="s">
        <v>157</v>
      </c>
      <c r="F39" s="157" t="s">
        <v>7</v>
      </c>
      <c r="G39" s="119">
        <v>0.26400000000000001</v>
      </c>
      <c r="H39" s="47">
        <v>0.04</v>
      </c>
      <c r="I39" s="172">
        <v>1.04</v>
      </c>
      <c r="J39" s="179">
        <v>0.59</v>
      </c>
      <c r="K39" s="176">
        <v>2.952</v>
      </c>
      <c r="L39" s="151">
        <v>0.95</v>
      </c>
      <c r="M39" s="151"/>
      <c r="N39" s="151">
        <f>SUM(G39:M39)</f>
        <v>5.8360000000000003</v>
      </c>
      <c r="O39" s="28"/>
      <c r="P39" s="28"/>
      <c r="Q39" s="29"/>
      <c r="R39" s="29"/>
      <c r="S39" s="40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</row>
    <row r="40" spans="1:78" s="86" customFormat="1" ht="15" x14ac:dyDescent="0.25">
      <c r="A40" s="41"/>
      <c r="B40" s="148">
        <v>37</v>
      </c>
      <c r="C40" s="149">
        <v>17</v>
      </c>
      <c r="D40" s="150" t="s">
        <v>50</v>
      </c>
      <c r="E40" s="150" t="s">
        <v>128</v>
      </c>
      <c r="F40" s="157" t="s">
        <v>7</v>
      </c>
      <c r="G40" s="119">
        <v>0.224</v>
      </c>
      <c r="H40" s="47">
        <v>0.105</v>
      </c>
      <c r="I40" s="172">
        <v>0.32</v>
      </c>
      <c r="J40" s="174">
        <v>0.17</v>
      </c>
      <c r="K40" s="176">
        <v>0.81799999999999995</v>
      </c>
      <c r="L40" s="151">
        <v>4.25</v>
      </c>
      <c r="M40" s="151"/>
      <c r="N40" s="151">
        <f>SUM(G40:M40)</f>
        <v>5.8870000000000005</v>
      </c>
      <c r="O40" s="28"/>
      <c r="P40" s="28"/>
      <c r="Q40" s="29"/>
      <c r="R40" s="29"/>
      <c r="S40" s="40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</row>
    <row r="41" spans="1:78" s="86" customFormat="1" ht="15" x14ac:dyDescent="0.25">
      <c r="A41" s="41"/>
      <c r="B41" s="148">
        <v>38</v>
      </c>
      <c r="C41" s="149">
        <v>26</v>
      </c>
      <c r="D41" s="150" t="s">
        <v>52</v>
      </c>
      <c r="E41" s="150" t="s">
        <v>137</v>
      </c>
      <c r="F41" s="157" t="s">
        <v>7</v>
      </c>
      <c r="G41" s="119">
        <v>0.184</v>
      </c>
      <c r="H41" s="47">
        <v>9.6000000000000002E-2</v>
      </c>
      <c r="I41" s="172">
        <v>0.6</v>
      </c>
      <c r="J41" s="174">
        <v>0.41</v>
      </c>
      <c r="K41" s="176">
        <v>0.56200000000000006</v>
      </c>
      <c r="L41" s="151">
        <v>4.25</v>
      </c>
      <c r="M41" s="151"/>
      <c r="N41" s="151">
        <f>SUM(G41:M41)</f>
        <v>6.1020000000000003</v>
      </c>
      <c r="O41" s="28"/>
      <c r="P41" s="28"/>
      <c r="Q41" s="29"/>
      <c r="R41" s="29"/>
      <c r="S41" s="40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</row>
    <row r="42" spans="1:78" s="86" customFormat="1" ht="15" x14ac:dyDescent="0.25">
      <c r="A42" s="41"/>
      <c r="B42" s="148">
        <v>39</v>
      </c>
      <c r="C42" s="149">
        <v>41</v>
      </c>
      <c r="D42" s="150" t="s">
        <v>34</v>
      </c>
      <c r="E42" s="150" t="s">
        <v>152</v>
      </c>
      <c r="F42" s="157" t="s">
        <v>6</v>
      </c>
      <c r="G42" s="119">
        <v>4.3999999999999997E-2</v>
      </c>
      <c r="H42" s="47">
        <v>2.5999999999999999E-2</v>
      </c>
      <c r="I42" s="172">
        <v>0.22</v>
      </c>
      <c r="J42" s="180">
        <v>0.09</v>
      </c>
      <c r="K42" s="176">
        <v>1.6080000000000001</v>
      </c>
      <c r="L42" s="151">
        <v>4.25</v>
      </c>
      <c r="M42" s="151"/>
      <c r="N42" s="151">
        <f>SUM(G42:M42)</f>
        <v>6.2379999999999995</v>
      </c>
      <c r="O42" s="28"/>
      <c r="P42" s="28"/>
      <c r="Q42" s="29"/>
      <c r="R42" s="29"/>
      <c r="S42" s="40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</row>
    <row r="43" spans="1:78" s="86" customFormat="1" ht="15" x14ac:dyDescent="0.25">
      <c r="A43" s="87"/>
      <c r="B43" s="148">
        <v>40</v>
      </c>
      <c r="C43" s="149">
        <v>48</v>
      </c>
      <c r="D43" s="150" t="s">
        <v>53</v>
      </c>
      <c r="E43" s="150" t="s">
        <v>158</v>
      </c>
      <c r="F43" s="157" t="s">
        <v>6</v>
      </c>
      <c r="G43" s="119">
        <v>5.6000000000000001E-2</v>
      </c>
      <c r="H43" s="47">
        <v>6.5000000000000002E-2</v>
      </c>
      <c r="I43" s="172">
        <v>0.22</v>
      </c>
      <c r="J43" s="151">
        <v>0.05</v>
      </c>
      <c r="K43" s="176">
        <v>1.752</v>
      </c>
      <c r="L43" s="151">
        <v>4.25</v>
      </c>
      <c r="M43" s="155"/>
      <c r="N43" s="151">
        <f>SUM(G43:M43)</f>
        <v>6.3929999999999998</v>
      </c>
      <c r="O43" s="28"/>
      <c r="P43" s="28"/>
      <c r="Q43" s="29"/>
      <c r="R43" s="29"/>
      <c r="S43" s="40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</row>
    <row r="44" spans="1:78" s="88" customFormat="1" ht="15" x14ac:dyDescent="0.25">
      <c r="A44" s="89"/>
      <c r="B44" s="148">
        <v>41</v>
      </c>
      <c r="C44" s="165">
        <v>8</v>
      </c>
      <c r="D44" s="164" t="s">
        <v>163</v>
      </c>
      <c r="E44" s="164" t="s">
        <v>119</v>
      </c>
      <c r="F44" s="157" t="s">
        <v>7</v>
      </c>
      <c r="G44" s="119">
        <v>0.224</v>
      </c>
      <c r="H44" s="47">
        <v>8.4000000000000005E-2</v>
      </c>
      <c r="I44" s="172">
        <v>0.14000000000000001</v>
      </c>
      <c r="J44" s="174">
        <v>7.0000000000000007E-2</v>
      </c>
      <c r="K44" s="176">
        <v>2.9820000000000002</v>
      </c>
      <c r="L44" s="151">
        <v>2.9</v>
      </c>
      <c r="M44" s="151"/>
      <c r="N44" s="151">
        <f>SUM(G44:M44)</f>
        <v>6.4</v>
      </c>
      <c r="O44" s="28"/>
      <c r="P44" s="28"/>
      <c r="Q44" s="29"/>
      <c r="R44" s="29"/>
      <c r="S44" s="40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</row>
    <row r="45" spans="1:78" s="88" customFormat="1" ht="15" x14ac:dyDescent="0.25">
      <c r="A45" s="112"/>
      <c r="B45" s="148">
        <v>42</v>
      </c>
      <c r="C45" s="149">
        <v>24</v>
      </c>
      <c r="D45" s="150" t="s">
        <v>174</v>
      </c>
      <c r="E45" s="150" t="s">
        <v>135</v>
      </c>
      <c r="F45" s="157" t="s">
        <v>7</v>
      </c>
      <c r="G45" s="119">
        <v>0.12</v>
      </c>
      <c r="H45" s="47">
        <v>9.2999999999999999E-2</v>
      </c>
      <c r="I45" s="172">
        <v>0.06</v>
      </c>
      <c r="J45" s="174">
        <v>0.01</v>
      </c>
      <c r="K45" s="176">
        <v>3.9220000000000002</v>
      </c>
      <c r="L45" s="151">
        <v>4.25</v>
      </c>
      <c r="M45" s="156"/>
      <c r="N45" s="151">
        <f>SUM(G45:M45)</f>
        <v>8.4550000000000001</v>
      </c>
      <c r="O45" s="28"/>
      <c r="P45" s="28"/>
      <c r="Q45" s="29"/>
      <c r="R45" s="29"/>
      <c r="S45" s="40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</row>
    <row r="46" spans="1:78" s="88" customFormat="1" thickBot="1" x14ac:dyDescent="0.3">
      <c r="A46" s="36"/>
      <c r="B46" s="148"/>
      <c r="C46" s="149">
        <v>21</v>
      </c>
      <c r="D46" s="150" t="s">
        <v>171</v>
      </c>
      <c r="E46" s="150" t="s">
        <v>132</v>
      </c>
      <c r="F46" s="157" t="s">
        <v>7</v>
      </c>
      <c r="G46" s="119">
        <v>6.4000000000000001E-2</v>
      </c>
      <c r="H46" s="47">
        <v>7.0000000000000001E-3</v>
      </c>
      <c r="I46" s="172">
        <v>0.06</v>
      </c>
      <c r="J46" s="163" t="s">
        <v>197</v>
      </c>
      <c r="K46" s="176">
        <v>0.23799999999999999</v>
      </c>
      <c r="L46" s="163" t="s">
        <v>197</v>
      </c>
      <c r="M46" s="151"/>
      <c r="N46" s="151" t="s">
        <v>197</v>
      </c>
      <c r="O46" s="28"/>
      <c r="P46" s="28"/>
      <c r="Q46" s="29"/>
      <c r="R46" s="29"/>
      <c r="S46" s="40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</row>
    <row r="47" spans="1:78" s="28" customFormat="1" ht="15" x14ac:dyDescent="0.25">
      <c r="B47" s="148"/>
      <c r="C47" s="160">
        <v>37</v>
      </c>
      <c r="D47" s="161" t="s">
        <v>186</v>
      </c>
      <c r="E47" s="161" t="s">
        <v>148</v>
      </c>
      <c r="F47" s="162" t="s">
        <v>6</v>
      </c>
      <c r="G47" s="119">
        <v>2.4E-2</v>
      </c>
      <c r="H47" s="151">
        <v>99999</v>
      </c>
      <c r="I47" s="192">
        <v>99999</v>
      </c>
      <c r="J47" s="175">
        <v>0.09</v>
      </c>
      <c r="K47" s="151">
        <v>99999</v>
      </c>
      <c r="L47" s="151"/>
      <c r="M47" s="151"/>
      <c r="N47" s="151" t="s">
        <v>197</v>
      </c>
      <c r="Q47" s="29"/>
      <c r="R47" s="29"/>
      <c r="S47" s="40"/>
    </row>
    <row r="48" spans="1:78" s="28" customFormat="1" ht="15" x14ac:dyDescent="0.25">
      <c r="B48" s="148"/>
      <c r="C48" s="149">
        <v>40</v>
      </c>
      <c r="D48" s="150" t="s">
        <v>189</v>
      </c>
      <c r="E48" s="150" t="s">
        <v>151</v>
      </c>
      <c r="F48" s="157" t="s">
        <v>101</v>
      </c>
      <c r="G48" s="119">
        <v>0.13600000000000001</v>
      </c>
      <c r="H48" s="47">
        <v>8.3000000000000004E-2</v>
      </c>
      <c r="I48" s="173">
        <v>0.14000000000000001</v>
      </c>
      <c r="J48" s="194" t="s">
        <v>197</v>
      </c>
      <c r="K48" s="176">
        <v>0.152</v>
      </c>
      <c r="L48" s="151">
        <v>4.25</v>
      </c>
      <c r="M48" s="151"/>
      <c r="N48" s="151" t="s">
        <v>197</v>
      </c>
      <c r="Q48" s="29"/>
      <c r="R48" s="29"/>
      <c r="S48" s="40"/>
    </row>
    <row r="49" spans="2:19" s="28" customFormat="1" ht="15" x14ac:dyDescent="0.25">
      <c r="B49" s="148"/>
      <c r="C49" s="149">
        <v>43</v>
      </c>
      <c r="D49" s="150" t="s">
        <v>191</v>
      </c>
      <c r="E49" s="150" t="s">
        <v>154</v>
      </c>
      <c r="F49" s="157" t="s">
        <v>6</v>
      </c>
      <c r="G49" s="119">
        <v>0.04</v>
      </c>
      <c r="H49" s="47">
        <v>0.105</v>
      </c>
      <c r="I49" s="173">
        <v>1.1000000000000001</v>
      </c>
      <c r="J49" s="194" t="s">
        <v>197</v>
      </c>
      <c r="K49" s="176">
        <v>3.4319999999999999</v>
      </c>
      <c r="L49" s="151"/>
      <c r="M49" s="151"/>
      <c r="N49" s="151" t="s">
        <v>197</v>
      </c>
      <c r="Q49" s="29"/>
      <c r="R49" s="29"/>
      <c r="S49" s="40"/>
    </row>
    <row r="50" spans="2:19" s="114" customFormat="1" ht="26.25" x14ac:dyDescent="0.25">
      <c r="B50" s="148"/>
      <c r="C50" s="185" t="s">
        <v>2</v>
      </c>
      <c r="D50" s="185" t="s">
        <v>3</v>
      </c>
      <c r="E50" s="185" t="s">
        <v>111</v>
      </c>
      <c r="F50" s="187" t="s">
        <v>4</v>
      </c>
      <c r="G50" s="189" t="s">
        <v>194</v>
      </c>
      <c r="H50" s="189" t="s">
        <v>203</v>
      </c>
      <c r="I50" s="193" t="s">
        <v>25</v>
      </c>
      <c r="J50" s="195" t="s">
        <v>26</v>
      </c>
      <c r="K50" s="189" t="s">
        <v>195</v>
      </c>
      <c r="L50" s="189" t="s">
        <v>11</v>
      </c>
      <c r="M50" s="189"/>
      <c r="N50" s="189" t="s">
        <v>5</v>
      </c>
      <c r="Q50" s="29"/>
      <c r="R50" s="29"/>
      <c r="S50" s="40"/>
    </row>
    <row r="51" spans="2:19" s="28" customFormat="1" ht="60.75" customHeight="1" thickBot="1" x14ac:dyDescent="0.3">
      <c r="C51" s="92"/>
      <c r="D51" s="25"/>
      <c r="E51" s="25"/>
      <c r="G51" s="159"/>
      <c r="H51" s="53"/>
      <c r="I51" s="182"/>
      <c r="J51" s="182"/>
      <c r="K51" s="53"/>
      <c r="L51" s="182"/>
      <c r="M51" s="182"/>
      <c r="N51" s="182"/>
      <c r="Q51" s="29"/>
      <c r="R51" s="29"/>
      <c r="S51" s="35"/>
    </row>
    <row r="52" spans="2:19" s="28" customFormat="1" x14ac:dyDescent="0.25">
      <c r="C52" s="107"/>
      <c r="D52" s="25"/>
      <c r="E52" s="25"/>
      <c r="N52" s="50"/>
      <c r="S52" s="35"/>
    </row>
    <row r="53" spans="2:19" s="28" customFormat="1" ht="60" customHeight="1" x14ac:dyDescent="0.25">
      <c r="C53" s="92"/>
      <c r="D53" s="25"/>
      <c r="E53" s="25"/>
      <c r="F53" s="26"/>
      <c r="H53" s="26"/>
      <c r="I53" s="182"/>
      <c r="J53" s="182"/>
      <c r="L53" s="183"/>
      <c r="M53" s="183"/>
      <c r="N53" s="183"/>
      <c r="S53" s="35"/>
    </row>
    <row r="54" spans="2:19" s="28" customFormat="1" x14ac:dyDescent="0.25">
      <c r="C54" s="92"/>
      <c r="D54" s="25"/>
      <c r="E54" s="25"/>
      <c r="N54" s="50"/>
      <c r="S54" s="35"/>
    </row>
    <row r="55" spans="2:19" s="28" customFormat="1" x14ac:dyDescent="0.25">
      <c r="C55" s="108"/>
      <c r="D55" s="25"/>
      <c r="E55" s="25"/>
      <c r="F55" s="26"/>
      <c r="H55" s="26"/>
      <c r="N55" s="50"/>
      <c r="S55" s="35"/>
    </row>
    <row r="56" spans="2:19" s="28" customFormat="1" x14ac:dyDescent="0.25">
      <c r="E56" s="114"/>
      <c r="F56" s="26"/>
      <c r="H56" s="26"/>
      <c r="N56" s="50"/>
      <c r="S56" s="35"/>
    </row>
    <row r="57" spans="2:19" s="28" customFormat="1" x14ac:dyDescent="0.25">
      <c r="E57" s="114"/>
      <c r="F57" s="26"/>
      <c r="H57" s="26"/>
      <c r="N57" s="50"/>
      <c r="S57" s="35"/>
    </row>
    <row r="58" spans="2:19" s="28" customFormat="1" x14ac:dyDescent="0.25">
      <c r="E58" s="114"/>
      <c r="F58" s="26"/>
      <c r="G58" s="26"/>
      <c r="H58" s="26"/>
      <c r="N58" s="50"/>
      <c r="S58" s="35"/>
    </row>
    <row r="59" spans="2:19" s="28" customFormat="1" x14ac:dyDescent="0.25">
      <c r="E59" s="114"/>
      <c r="N59" s="50"/>
      <c r="S59" s="35"/>
    </row>
    <row r="60" spans="2:19" s="28" customFormat="1" x14ac:dyDescent="0.25">
      <c r="E60" s="114"/>
      <c r="N60" s="50"/>
      <c r="S60" s="35"/>
    </row>
    <row r="61" spans="2:19" s="28" customFormat="1" x14ac:dyDescent="0.25">
      <c r="E61" s="114"/>
      <c r="N61" s="50"/>
      <c r="S61" s="35"/>
    </row>
    <row r="62" spans="2:19" s="28" customFormat="1" x14ac:dyDescent="0.25">
      <c r="E62" s="114"/>
      <c r="N62" s="50"/>
      <c r="S62" s="35"/>
    </row>
    <row r="63" spans="2:19" s="28" customFormat="1" x14ac:dyDescent="0.25">
      <c r="E63" s="114"/>
      <c r="N63" s="50"/>
      <c r="S63" s="35"/>
    </row>
    <row r="64" spans="2:19" s="28" customFormat="1" x14ac:dyDescent="0.25">
      <c r="E64" s="114"/>
      <c r="N64" s="50"/>
      <c r="S64" s="35"/>
    </row>
    <row r="65" spans="4:19" s="28" customFormat="1" x14ac:dyDescent="0.25">
      <c r="E65" s="114"/>
      <c r="N65" s="50"/>
      <c r="S65" s="35"/>
    </row>
    <row r="66" spans="4:19" s="28" customFormat="1" x14ac:dyDescent="0.25">
      <c r="E66" s="114"/>
      <c r="N66" s="50"/>
      <c r="S66" s="35"/>
    </row>
    <row r="67" spans="4:19" s="28" customFormat="1" x14ac:dyDescent="0.25">
      <c r="E67" s="114"/>
      <c r="N67" s="50"/>
      <c r="S67" s="35"/>
    </row>
    <row r="68" spans="4:19" s="28" customFormat="1" x14ac:dyDescent="0.25">
      <c r="E68" s="114"/>
      <c r="N68" s="50"/>
      <c r="S68" s="35"/>
    </row>
    <row r="69" spans="4:19" s="28" customFormat="1" x14ac:dyDescent="0.25">
      <c r="E69" s="114"/>
      <c r="N69" s="50"/>
      <c r="S69" s="35"/>
    </row>
    <row r="70" spans="4:19" s="28" customFormat="1" x14ac:dyDescent="0.25">
      <c r="E70" s="114"/>
      <c r="N70" s="50"/>
      <c r="S70" s="35"/>
    </row>
    <row r="71" spans="4:19" s="28" customFormat="1" x14ac:dyDescent="0.25">
      <c r="E71" s="114"/>
      <c r="N71" s="50"/>
      <c r="S71" s="35"/>
    </row>
    <row r="72" spans="4:19" s="28" customFormat="1" x14ac:dyDescent="0.25">
      <c r="E72" s="114"/>
      <c r="N72" s="50"/>
      <c r="S72" s="35"/>
    </row>
    <row r="73" spans="4:19" s="28" customFormat="1" x14ac:dyDescent="0.25">
      <c r="E73" s="114"/>
      <c r="N73" s="50"/>
      <c r="S73" s="35"/>
    </row>
    <row r="74" spans="4:19" s="28" customFormat="1" x14ac:dyDescent="0.25">
      <c r="E74" s="114"/>
      <c r="N74" s="50"/>
      <c r="S74" s="35"/>
    </row>
    <row r="75" spans="4:19" s="28" customFormat="1" ht="15" x14ac:dyDescent="0.25">
      <c r="D75" s="25"/>
      <c r="E75" s="25"/>
      <c r="H75" s="113"/>
      <c r="I75" s="113"/>
      <c r="J75" s="113"/>
      <c r="K75" s="113"/>
      <c r="L75" s="181"/>
      <c r="M75" s="113"/>
      <c r="N75" s="113"/>
      <c r="S75" s="35"/>
    </row>
    <row r="78" spans="4:19" x14ac:dyDescent="0.25">
      <c r="D78" s="25"/>
      <c r="E78" s="25"/>
    </row>
    <row r="79" spans="4:19" x14ac:dyDescent="0.25">
      <c r="D79" s="84"/>
      <c r="E79" s="84"/>
    </row>
    <row r="80" spans="4:19" x14ac:dyDescent="0.25">
      <c r="D80" s="25"/>
      <c r="E80" s="25"/>
    </row>
    <row r="81" spans="4:5" x14ac:dyDescent="0.25">
      <c r="D81" s="25"/>
      <c r="E81" s="25"/>
    </row>
  </sheetData>
  <autoFilter ref="B3:N54">
    <sortState ref="B4:O50">
      <sortCondition ref="N3:N50"/>
    </sortState>
  </autoFilter>
  <sortState ref="C3:N50">
    <sortCondition ref="N3:N50"/>
  </sortState>
  <mergeCells count="4">
    <mergeCell ref="I53:J53"/>
    <mergeCell ref="I51:J51"/>
    <mergeCell ref="L51:N51"/>
    <mergeCell ref="L53:N53"/>
  </mergeCells>
  <pageMargins left="0" right="0" top="0" bottom="0" header="0.51181102362204722" footer="0.51181102362204722"/>
  <pageSetup paperSize="9" scale="75" fitToWidth="0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8"/>
  <sheetViews>
    <sheetView topLeftCell="A7" workbookViewId="0">
      <selection activeCell="D43" sqref="D43"/>
    </sheetView>
  </sheetViews>
  <sheetFormatPr baseColWidth="10" defaultRowHeight="15" x14ac:dyDescent="0.25"/>
  <cols>
    <col min="1" max="1" width="11.42578125" style="1" customWidth="1"/>
    <col min="2" max="2" width="20.85546875" style="1" customWidth="1"/>
    <col min="3" max="3" width="17.140625" style="1" customWidth="1"/>
    <col min="4" max="5" width="24.5703125" style="1" customWidth="1"/>
    <col min="6" max="6" width="4.7109375" style="1" customWidth="1"/>
    <col min="7" max="7" width="13.7109375" style="1" customWidth="1"/>
    <col min="8" max="8" width="15.140625" style="12" bestFit="1" customWidth="1"/>
    <col min="9" max="9" width="22.28515625" style="12" customWidth="1"/>
    <col min="10" max="16384" width="11.42578125" style="1"/>
  </cols>
  <sheetData>
    <row r="1" spans="1:9" ht="60" x14ac:dyDescent="0.25">
      <c r="A1" s="47" t="s">
        <v>2</v>
      </c>
      <c r="B1" s="121" t="s">
        <v>54</v>
      </c>
      <c r="C1" s="122" t="s">
        <v>55</v>
      </c>
      <c r="D1" s="122" t="s">
        <v>56</v>
      </c>
      <c r="E1" s="122" t="s">
        <v>59</v>
      </c>
      <c r="F1" s="122"/>
      <c r="G1" s="47" t="s">
        <v>5</v>
      </c>
      <c r="H1" s="12" t="s">
        <v>61</v>
      </c>
      <c r="I1" s="123"/>
    </row>
    <row r="2" spans="1:9" x14ac:dyDescent="0.25">
      <c r="A2" s="47">
        <v>1</v>
      </c>
      <c r="B2" s="47">
        <v>3</v>
      </c>
      <c r="C2" s="47">
        <v>0</v>
      </c>
      <c r="D2" s="47">
        <v>1</v>
      </c>
      <c r="E2" s="47">
        <v>0</v>
      </c>
      <c r="F2" s="47"/>
      <c r="G2" s="47">
        <f>SUM(B2:F2)</f>
        <v>4</v>
      </c>
      <c r="H2" s="124">
        <f>G2*0.1</f>
        <v>0.4</v>
      </c>
    </row>
    <row r="3" spans="1:9" x14ac:dyDescent="0.25">
      <c r="A3" s="47">
        <v>2</v>
      </c>
      <c r="B3" s="47">
        <v>1</v>
      </c>
      <c r="C3" s="47">
        <v>0</v>
      </c>
      <c r="D3" s="47">
        <v>1</v>
      </c>
      <c r="E3" s="47">
        <v>0</v>
      </c>
      <c r="F3" s="47"/>
      <c r="G3" s="47">
        <f t="shared" ref="G3:G47" si="0">SUM(B3:F3)</f>
        <v>2</v>
      </c>
      <c r="H3" s="124">
        <f t="shared" ref="H3:H47" si="1">G3*0.1</f>
        <v>0.2</v>
      </c>
    </row>
    <row r="4" spans="1:9" x14ac:dyDescent="0.25">
      <c r="A4" s="47">
        <v>3</v>
      </c>
      <c r="B4" s="47">
        <v>2</v>
      </c>
      <c r="C4" s="47">
        <v>0</v>
      </c>
      <c r="D4" s="47">
        <v>1</v>
      </c>
      <c r="E4" s="47">
        <v>0</v>
      </c>
      <c r="F4" s="47"/>
      <c r="G4" s="47">
        <f t="shared" si="0"/>
        <v>3</v>
      </c>
      <c r="H4" s="124">
        <f t="shared" si="1"/>
        <v>0.30000000000000004</v>
      </c>
      <c r="I4" s="125"/>
    </row>
    <row r="5" spans="1:9" x14ac:dyDescent="0.25">
      <c r="A5" s="47">
        <v>4</v>
      </c>
      <c r="B5" s="47">
        <v>2</v>
      </c>
      <c r="C5" s="47">
        <v>0</v>
      </c>
      <c r="D5" s="47">
        <v>2</v>
      </c>
      <c r="E5" s="47">
        <v>0</v>
      </c>
      <c r="F5" s="47"/>
      <c r="G5" s="47">
        <f t="shared" si="0"/>
        <v>4</v>
      </c>
      <c r="H5" s="124">
        <f t="shared" si="1"/>
        <v>0.4</v>
      </c>
    </row>
    <row r="6" spans="1:9" x14ac:dyDescent="0.25">
      <c r="A6" s="47">
        <v>5</v>
      </c>
      <c r="B6" s="47">
        <v>0</v>
      </c>
      <c r="C6" s="47">
        <v>0</v>
      </c>
      <c r="D6" s="47">
        <v>1</v>
      </c>
      <c r="E6" s="47">
        <v>0</v>
      </c>
      <c r="F6" s="47"/>
      <c r="G6" s="47">
        <f t="shared" si="0"/>
        <v>1</v>
      </c>
      <c r="H6" s="124">
        <f t="shared" si="1"/>
        <v>0.1</v>
      </c>
    </row>
    <row r="7" spans="1:9" x14ac:dyDescent="0.25">
      <c r="A7" s="47">
        <v>6</v>
      </c>
      <c r="B7" s="47">
        <v>0</v>
      </c>
      <c r="C7" s="47">
        <v>0</v>
      </c>
      <c r="D7" s="47">
        <v>1</v>
      </c>
      <c r="E7" s="47">
        <v>1</v>
      </c>
      <c r="F7" s="47"/>
      <c r="G7" s="47">
        <f t="shared" si="0"/>
        <v>2</v>
      </c>
      <c r="H7" s="124">
        <f t="shared" si="1"/>
        <v>0.2</v>
      </c>
    </row>
    <row r="8" spans="1:9" x14ac:dyDescent="0.25">
      <c r="A8" s="47">
        <v>7</v>
      </c>
      <c r="B8" s="47">
        <v>0</v>
      </c>
      <c r="C8" s="47">
        <v>0</v>
      </c>
      <c r="D8" s="47">
        <v>1</v>
      </c>
      <c r="E8" s="47">
        <v>1</v>
      </c>
      <c r="F8" s="47"/>
      <c r="G8" s="47">
        <f t="shared" si="0"/>
        <v>2</v>
      </c>
      <c r="H8" s="124">
        <f t="shared" si="1"/>
        <v>0.2</v>
      </c>
    </row>
    <row r="9" spans="1:9" x14ac:dyDescent="0.25">
      <c r="A9" s="47">
        <v>8</v>
      </c>
      <c r="B9" s="47">
        <v>3</v>
      </c>
      <c r="C9" s="47">
        <v>1</v>
      </c>
      <c r="D9" s="47">
        <v>3</v>
      </c>
      <c r="E9" s="47">
        <v>1</v>
      </c>
      <c r="F9" s="47"/>
      <c r="G9" s="47">
        <f t="shared" si="0"/>
        <v>8</v>
      </c>
      <c r="H9" s="124">
        <f t="shared" si="1"/>
        <v>0.8</v>
      </c>
    </row>
    <row r="10" spans="1:9" x14ac:dyDescent="0.25">
      <c r="A10" s="47">
        <v>9</v>
      </c>
      <c r="B10" s="47">
        <v>0</v>
      </c>
      <c r="C10" s="47">
        <v>0</v>
      </c>
      <c r="D10" s="47">
        <v>0</v>
      </c>
      <c r="E10" s="47">
        <v>1</v>
      </c>
      <c r="F10" s="47"/>
      <c r="G10" s="47">
        <f t="shared" si="0"/>
        <v>1</v>
      </c>
      <c r="H10" s="124">
        <f t="shared" si="1"/>
        <v>0.1</v>
      </c>
    </row>
    <row r="11" spans="1:9" x14ac:dyDescent="0.25">
      <c r="A11" s="47">
        <v>10</v>
      </c>
      <c r="B11" s="47">
        <v>1</v>
      </c>
      <c r="C11" s="47">
        <v>0</v>
      </c>
      <c r="D11" s="47">
        <v>3</v>
      </c>
      <c r="E11" s="47">
        <v>0</v>
      </c>
      <c r="F11" s="47"/>
      <c r="G11" s="47">
        <f t="shared" si="0"/>
        <v>4</v>
      </c>
      <c r="H11" s="124">
        <f t="shared" si="1"/>
        <v>0.4</v>
      </c>
    </row>
    <row r="12" spans="1:9" x14ac:dyDescent="0.25">
      <c r="A12" s="47">
        <v>11</v>
      </c>
      <c r="B12" s="47">
        <v>0</v>
      </c>
      <c r="C12" s="47">
        <v>0</v>
      </c>
      <c r="D12" s="47">
        <v>0</v>
      </c>
      <c r="E12" s="47">
        <v>0</v>
      </c>
      <c r="F12" s="47"/>
      <c r="G12" s="47">
        <f t="shared" si="0"/>
        <v>0</v>
      </c>
      <c r="H12" s="124">
        <f t="shared" si="1"/>
        <v>0</v>
      </c>
    </row>
    <row r="13" spans="1:9" x14ac:dyDescent="0.25">
      <c r="A13" s="141">
        <v>12</v>
      </c>
      <c r="B13" s="47"/>
      <c r="C13" s="47"/>
      <c r="D13" s="47"/>
      <c r="E13" s="47">
        <v>0</v>
      </c>
      <c r="F13" s="47"/>
      <c r="G13" s="47">
        <f t="shared" si="0"/>
        <v>0</v>
      </c>
      <c r="H13" s="124">
        <f t="shared" si="1"/>
        <v>0</v>
      </c>
    </row>
    <row r="14" spans="1:9" x14ac:dyDescent="0.25">
      <c r="A14" s="47">
        <v>13</v>
      </c>
      <c r="B14" s="47">
        <v>2</v>
      </c>
      <c r="C14" s="47">
        <v>0</v>
      </c>
      <c r="D14" s="47">
        <v>0</v>
      </c>
      <c r="E14" s="47">
        <v>0</v>
      </c>
      <c r="F14" s="47"/>
      <c r="G14" s="47">
        <f t="shared" si="0"/>
        <v>2</v>
      </c>
      <c r="H14" s="124">
        <f t="shared" si="1"/>
        <v>0.2</v>
      </c>
    </row>
    <row r="15" spans="1:9" x14ac:dyDescent="0.25">
      <c r="A15" s="47">
        <v>14</v>
      </c>
      <c r="B15" s="47">
        <v>1</v>
      </c>
      <c r="C15" s="47">
        <v>0</v>
      </c>
      <c r="D15" s="47">
        <v>3</v>
      </c>
      <c r="E15" s="47">
        <v>0</v>
      </c>
      <c r="F15" s="47"/>
      <c r="G15" s="47">
        <f t="shared" si="0"/>
        <v>4</v>
      </c>
      <c r="H15" s="124">
        <f t="shared" si="1"/>
        <v>0.4</v>
      </c>
    </row>
    <row r="16" spans="1:9" x14ac:dyDescent="0.25">
      <c r="A16" s="47">
        <v>15</v>
      </c>
      <c r="B16" s="47">
        <v>0</v>
      </c>
      <c r="C16" s="47">
        <v>0</v>
      </c>
      <c r="D16" s="47">
        <v>1</v>
      </c>
      <c r="E16" s="47">
        <v>0</v>
      </c>
      <c r="F16" s="47"/>
      <c r="G16" s="47">
        <f t="shared" si="0"/>
        <v>1</v>
      </c>
      <c r="H16" s="124">
        <f t="shared" si="1"/>
        <v>0.1</v>
      </c>
    </row>
    <row r="17" spans="1:8" x14ac:dyDescent="0.25">
      <c r="A17" s="47">
        <v>16</v>
      </c>
      <c r="B17" s="47">
        <v>3</v>
      </c>
      <c r="C17" s="47">
        <v>0</v>
      </c>
      <c r="D17" s="47">
        <v>1</v>
      </c>
      <c r="E17" s="47">
        <v>0</v>
      </c>
      <c r="F17" s="47"/>
      <c r="G17" s="47">
        <f t="shared" si="0"/>
        <v>4</v>
      </c>
      <c r="H17" s="124">
        <f t="shared" si="1"/>
        <v>0.4</v>
      </c>
    </row>
    <row r="18" spans="1:8" x14ac:dyDescent="0.25">
      <c r="A18" s="47">
        <v>17</v>
      </c>
      <c r="B18" s="47">
        <v>0</v>
      </c>
      <c r="C18" s="47">
        <v>0</v>
      </c>
      <c r="D18" s="47">
        <v>1</v>
      </c>
      <c r="E18" s="47">
        <v>0</v>
      </c>
      <c r="F18" s="47"/>
      <c r="G18" s="47">
        <f t="shared" si="0"/>
        <v>1</v>
      </c>
      <c r="H18" s="124">
        <f t="shared" si="1"/>
        <v>0.1</v>
      </c>
    </row>
    <row r="19" spans="1:8" x14ac:dyDescent="0.25">
      <c r="A19" s="47">
        <v>18</v>
      </c>
      <c r="B19" s="47">
        <v>0</v>
      </c>
      <c r="C19" s="47">
        <v>0</v>
      </c>
      <c r="D19" s="47">
        <v>1</v>
      </c>
      <c r="E19" s="47">
        <v>0</v>
      </c>
      <c r="F19" s="47"/>
      <c r="G19" s="47">
        <f t="shared" si="0"/>
        <v>1</v>
      </c>
      <c r="H19" s="124">
        <f t="shared" si="1"/>
        <v>0.1</v>
      </c>
    </row>
    <row r="20" spans="1:8" x14ac:dyDescent="0.25">
      <c r="A20" s="47">
        <v>19</v>
      </c>
      <c r="B20" s="47">
        <v>1</v>
      </c>
      <c r="C20" s="47">
        <v>0</v>
      </c>
      <c r="D20" s="47">
        <v>1</v>
      </c>
      <c r="E20" s="47">
        <v>0</v>
      </c>
      <c r="F20" s="47"/>
      <c r="G20" s="47">
        <f t="shared" si="0"/>
        <v>2</v>
      </c>
      <c r="H20" s="124">
        <f t="shared" si="1"/>
        <v>0.2</v>
      </c>
    </row>
    <row r="21" spans="1:8" x14ac:dyDescent="0.25">
      <c r="A21" s="47">
        <v>20</v>
      </c>
      <c r="B21" s="47">
        <v>2</v>
      </c>
      <c r="C21" s="47">
        <v>0</v>
      </c>
      <c r="D21" s="47">
        <v>3</v>
      </c>
      <c r="E21" s="47">
        <v>0</v>
      </c>
      <c r="F21" s="47"/>
      <c r="G21" s="47">
        <f t="shared" si="0"/>
        <v>5</v>
      </c>
      <c r="H21" s="124">
        <f t="shared" si="1"/>
        <v>0.5</v>
      </c>
    </row>
    <row r="22" spans="1:8" x14ac:dyDescent="0.25">
      <c r="A22" s="47">
        <v>21</v>
      </c>
      <c r="B22" s="47">
        <v>0</v>
      </c>
      <c r="C22" s="47">
        <v>0</v>
      </c>
      <c r="D22" s="47">
        <v>1</v>
      </c>
      <c r="E22" s="47">
        <v>0</v>
      </c>
      <c r="F22" s="47"/>
      <c r="G22" s="47">
        <f t="shared" si="0"/>
        <v>1</v>
      </c>
      <c r="H22" s="124">
        <f t="shared" si="1"/>
        <v>0.1</v>
      </c>
    </row>
    <row r="23" spans="1:8" x14ac:dyDescent="0.25">
      <c r="A23" s="47">
        <v>22</v>
      </c>
      <c r="B23" s="47">
        <v>0</v>
      </c>
      <c r="C23" s="47">
        <v>0</v>
      </c>
      <c r="D23" s="47">
        <v>0</v>
      </c>
      <c r="E23" s="47">
        <v>0</v>
      </c>
      <c r="F23" s="47"/>
      <c r="G23" s="47">
        <f t="shared" si="0"/>
        <v>0</v>
      </c>
      <c r="H23" s="124">
        <f t="shared" si="1"/>
        <v>0</v>
      </c>
    </row>
    <row r="24" spans="1:8" x14ac:dyDescent="0.25">
      <c r="A24" s="47">
        <v>23</v>
      </c>
      <c r="B24" s="47">
        <v>0</v>
      </c>
      <c r="C24" s="47">
        <v>0</v>
      </c>
      <c r="D24" s="47">
        <v>0</v>
      </c>
      <c r="E24" s="47">
        <v>1</v>
      </c>
      <c r="F24" s="47"/>
      <c r="G24" s="47">
        <f t="shared" si="0"/>
        <v>1</v>
      </c>
      <c r="H24" s="124">
        <f t="shared" si="1"/>
        <v>0.1</v>
      </c>
    </row>
    <row r="25" spans="1:8" x14ac:dyDescent="0.25">
      <c r="A25" s="47">
        <v>24</v>
      </c>
      <c r="B25" s="47">
        <v>0</v>
      </c>
      <c r="C25" s="47">
        <v>0</v>
      </c>
      <c r="D25" s="47">
        <v>0</v>
      </c>
      <c r="E25" s="47">
        <v>0</v>
      </c>
      <c r="F25" s="47"/>
      <c r="G25" s="47">
        <f t="shared" si="0"/>
        <v>0</v>
      </c>
      <c r="H25" s="124">
        <f t="shared" si="1"/>
        <v>0</v>
      </c>
    </row>
    <row r="26" spans="1:8" x14ac:dyDescent="0.25">
      <c r="A26" s="47">
        <v>25</v>
      </c>
      <c r="B26" s="47">
        <v>3</v>
      </c>
      <c r="C26" s="47">
        <v>0</v>
      </c>
      <c r="D26" s="47">
        <v>3</v>
      </c>
      <c r="E26" s="47">
        <v>1</v>
      </c>
      <c r="F26" s="47"/>
      <c r="G26" s="47">
        <f t="shared" si="0"/>
        <v>7</v>
      </c>
      <c r="H26" s="124">
        <f t="shared" si="1"/>
        <v>0.70000000000000007</v>
      </c>
    </row>
    <row r="27" spans="1:8" x14ac:dyDescent="0.25">
      <c r="A27" s="47">
        <v>26</v>
      </c>
      <c r="B27" s="47">
        <v>0</v>
      </c>
      <c r="C27" s="47">
        <v>0</v>
      </c>
      <c r="D27" s="47">
        <v>0</v>
      </c>
      <c r="E27" s="47">
        <v>0</v>
      </c>
      <c r="F27" s="47"/>
      <c r="G27" s="47">
        <f t="shared" si="0"/>
        <v>0</v>
      </c>
      <c r="H27" s="124">
        <f t="shared" si="1"/>
        <v>0</v>
      </c>
    </row>
    <row r="28" spans="1:8" x14ac:dyDescent="0.25">
      <c r="A28" s="47">
        <v>27</v>
      </c>
      <c r="B28" s="47">
        <v>0</v>
      </c>
      <c r="C28" s="47">
        <v>0</v>
      </c>
      <c r="D28" s="47">
        <v>0</v>
      </c>
      <c r="E28" s="47">
        <v>1</v>
      </c>
      <c r="F28" s="47"/>
      <c r="G28" s="47">
        <f t="shared" si="0"/>
        <v>1</v>
      </c>
      <c r="H28" s="124">
        <f t="shared" si="1"/>
        <v>0.1</v>
      </c>
    </row>
    <row r="29" spans="1:8" x14ac:dyDescent="0.25">
      <c r="A29" s="141">
        <v>28</v>
      </c>
      <c r="B29" s="47"/>
      <c r="C29" s="47"/>
      <c r="D29" s="47"/>
      <c r="E29" s="47">
        <v>1</v>
      </c>
      <c r="F29" s="47"/>
      <c r="G29" s="47">
        <f t="shared" si="0"/>
        <v>1</v>
      </c>
      <c r="H29" s="124">
        <f t="shared" si="1"/>
        <v>0.1</v>
      </c>
    </row>
    <row r="30" spans="1:8" x14ac:dyDescent="0.25">
      <c r="A30" s="47">
        <v>30</v>
      </c>
      <c r="B30" s="47">
        <v>0</v>
      </c>
      <c r="C30" s="47">
        <v>0</v>
      </c>
      <c r="D30" s="47">
        <v>1</v>
      </c>
      <c r="E30" s="47">
        <v>1</v>
      </c>
      <c r="F30" s="47"/>
      <c r="G30" s="47">
        <f t="shared" si="0"/>
        <v>2</v>
      </c>
      <c r="H30" s="124">
        <f t="shared" si="1"/>
        <v>0.2</v>
      </c>
    </row>
    <row r="31" spans="1:8" x14ac:dyDescent="0.25">
      <c r="A31" s="47">
        <v>31</v>
      </c>
      <c r="B31" s="47">
        <v>0</v>
      </c>
      <c r="C31" s="47">
        <v>0</v>
      </c>
      <c r="D31" s="47">
        <v>1</v>
      </c>
      <c r="E31" s="47">
        <v>1</v>
      </c>
      <c r="F31" s="47"/>
      <c r="G31" s="47">
        <f t="shared" si="0"/>
        <v>2</v>
      </c>
      <c r="H31" s="124">
        <f t="shared" si="1"/>
        <v>0.2</v>
      </c>
    </row>
    <row r="32" spans="1:8" x14ac:dyDescent="0.25">
      <c r="A32" s="47">
        <v>32</v>
      </c>
      <c r="B32" s="47">
        <v>0</v>
      </c>
      <c r="C32" s="47">
        <v>0</v>
      </c>
      <c r="D32" s="47">
        <v>1</v>
      </c>
      <c r="E32" s="47">
        <v>1</v>
      </c>
      <c r="F32" s="47"/>
      <c r="G32" s="47">
        <f t="shared" si="0"/>
        <v>2</v>
      </c>
      <c r="H32" s="124">
        <f t="shared" si="1"/>
        <v>0.2</v>
      </c>
    </row>
    <row r="33" spans="1:8" x14ac:dyDescent="0.25">
      <c r="A33" s="47">
        <v>33</v>
      </c>
      <c r="B33" s="47">
        <v>0</v>
      </c>
      <c r="C33" s="47">
        <v>0</v>
      </c>
      <c r="D33" s="47">
        <v>1</v>
      </c>
      <c r="E33" s="47">
        <v>1</v>
      </c>
      <c r="F33" s="47"/>
      <c r="G33" s="47">
        <f t="shared" si="0"/>
        <v>2</v>
      </c>
      <c r="H33" s="124">
        <f t="shared" si="1"/>
        <v>0.2</v>
      </c>
    </row>
    <row r="34" spans="1:8" x14ac:dyDescent="0.25">
      <c r="A34" s="47">
        <v>34</v>
      </c>
      <c r="B34" s="47">
        <v>3</v>
      </c>
      <c r="C34" s="47">
        <v>0</v>
      </c>
      <c r="D34" s="47">
        <v>1</v>
      </c>
      <c r="E34" s="47">
        <v>1</v>
      </c>
      <c r="F34" s="47"/>
      <c r="G34" s="47">
        <f t="shared" si="0"/>
        <v>5</v>
      </c>
      <c r="H34" s="124">
        <f t="shared" si="1"/>
        <v>0.5</v>
      </c>
    </row>
    <row r="35" spans="1:8" x14ac:dyDescent="0.25">
      <c r="A35" s="47">
        <v>35</v>
      </c>
      <c r="B35" s="47">
        <v>3</v>
      </c>
      <c r="C35" s="47">
        <v>0</v>
      </c>
      <c r="D35" s="47">
        <v>1</v>
      </c>
      <c r="E35" s="47">
        <v>1</v>
      </c>
      <c r="F35" s="47"/>
      <c r="G35" s="47">
        <f t="shared" si="0"/>
        <v>5</v>
      </c>
      <c r="H35" s="124">
        <f t="shared" si="1"/>
        <v>0.5</v>
      </c>
    </row>
    <row r="36" spans="1:8" x14ac:dyDescent="0.25">
      <c r="A36" s="47">
        <v>36</v>
      </c>
      <c r="B36" s="47">
        <v>0</v>
      </c>
      <c r="C36" s="47">
        <v>0</v>
      </c>
      <c r="D36" s="47">
        <v>1</v>
      </c>
      <c r="E36" s="47">
        <v>0</v>
      </c>
      <c r="F36" s="47"/>
      <c r="G36" s="47">
        <f t="shared" si="0"/>
        <v>1</v>
      </c>
      <c r="H36" s="124">
        <f t="shared" si="1"/>
        <v>0.1</v>
      </c>
    </row>
    <row r="37" spans="1:8" x14ac:dyDescent="0.25">
      <c r="A37" s="47">
        <v>37</v>
      </c>
      <c r="B37" s="47">
        <v>3</v>
      </c>
      <c r="C37" s="47">
        <v>0</v>
      </c>
      <c r="D37" s="47">
        <v>3</v>
      </c>
      <c r="E37" s="47">
        <v>0</v>
      </c>
      <c r="F37" s="47"/>
      <c r="G37" s="47">
        <f t="shared" si="0"/>
        <v>6</v>
      </c>
      <c r="H37" s="124">
        <f t="shared" si="1"/>
        <v>0.60000000000000009</v>
      </c>
    </row>
    <row r="38" spans="1:8" x14ac:dyDescent="0.25">
      <c r="A38" s="47">
        <v>38</v>
      </c>
      <c r="B38" s="47">
        <v>1</v>
      </c>
      <c r="C38" s="47">
        <v>0</v>
      </c>
      <c r="D38" s="47">
        <v>0</v>
      </c>
      <c r="E38" s="47">
        <v>1</v>
      </c>
      <c r="F38" s="47"/>
      <c r="G38" s="47">
        <f t="shared" si="0"/>
        <v>2</v>
      </c>
      <c r="H38" s="124">
        <f t="shared" si="1"/>
        <v>0.2</v>
      </c>
    </row>
    <row r="39" spans="1:8" x14ac:dyDescent="0.25">
      <c r="A39" s="47">
        <v>39</v>
      </c>
      <c r="B39" s="47">
        <v>0</v>
      </c>
      <c r="C39" s="47">
        <v>0</v>
      </c>
      <c r="D39" s="47">
        <v>0</v>
      </c>
      <c r="E39" s="47">
        <v>1</v>
      </c>
      <c r="F39" s="47"/>
      <c r="G39" s="47">
        <f t="shared" si="0"/>
        <v>1</v>
      </c>
      <c r="H39" s="124">
        <f t="shared" si="1"/>
        <v>0.1</v>
      </c>
    </row>
    <row r="40" spans="1:8" x14ac:dyDescent="0.25">
      <c r="A40" s="47">
        <v>40</v>
      </c>
      <c r="B40" s="47">
        <v>0</v>
      </c>
      <c r="C40" s="47">
        <v>0</v>
      </c>
      <c r="D40" s="47">
        <v>1</v>
      </c>
      <c r="E40" s="47">
        <v>0</v>
      </c>
      <c r="F40" s="47"/>
      <c r="G40" s="47">
        <f t="shared" si="0"/>
        <v>1</v>
      </c>
      <c r="H40" s="124">
        <f t="shared" si="1"/>
        <v>0.1</v>
      </c>
    </row>
    <row r="41" spans="1:8" x14ac:dyDescent="0.25">
      <c r="A41" s="47">
        <v>41</v>
      </c>
      <c r="B41" s="47">
        <v>0</v>
      </c>
      <c r="C41" s="47">
        <v>0</v>
      </c>
      <c r="D41" s="47">
        <v>1</v>
      </c>
      <c r="E41" s="47">
        <v>1</v>
      </c>
      <c r="F41" s="47"/>
      <c r="G41" s="47">
        <f t="shared" si="0"/>
        <v>2</v>
      </c>
      <c r="H41" s="124">
        <f t="shared" si="1"/>
        <v>0.2</v>
      </c>
    </row>
    <row r="42" spans="1:8" x14ac:dyDescent="0.25">
      <c r="A42" s="47">
        <v>42</v>
      </c>
      <c r="B42" s="47">
        <v>0</v>
      </c>
      <c r="C42" s="47">
        <v>0</v>
      </c>
      <c r="D42" s="47">
        <v>0</v>
      </c>
      <c r="E42" s="47">
        <v>0</v>
      </c>
      <c r="F42" s="47"/>
      <c r="G42" s="47">
        <f t="shared" si="0"/>
        <v>0</v>
      </c>
      <c r="H42" s="124">
        <f t="shared" si="1"/>
        <v>0</v>
      </c>
    </row>
    <row r="43" spans="1:8" x14ac:dyDescent="0.25">
      <c r="A43" s="47">
        <v>43</v>
      </c>
      <c r="B43" s="47">
        <v>1</v>
      </c>
      <c r="C43" s="47">
        <v>0</v>
      </c>
      <c r="D43" s="47">
        <v>1</v>
      </c>
      <c r="E43" s="47">
        <v>0</v>
      </c>
      <c r="F43" s="47"/>
      <c r="G43" s="47">
        <f t="shared" si="0"/>
        <v>2</v>
      </c>
      <c r="H43" s="124">
        <f t="shared" si="1"/>
        <v>0.2</v>
      </c>
    </row>
    <row r="44" spans="1:8" x14ac:dyDescent="0.25">
      <c r="A44" s="47">
        <v>44</v>
      </c>
      <c r="B44" s="47">
        <v>0</v>
      </c>
      <c r="C44" s="47">
        <v>0</v>
      </c>
      <c r="D44" s="47">
        <v>1</v>
      </c>
      <c r="E44" s="47">
        <v>0</v>
      </c>
      <c r="F44" s="47"/>
      <c r="G44" s="47">
        <f t="shared" si="0"/>
        <v>1</v>
      </c>
      <c r="H44" s="124">
        <f t="shared" si="1"/>
        <v>0.1</v>
      </c>
    </row>
    <row r="45" spans="1:8" x14ac:dyDescent="0.25">
      <c r="A45" s="47">
        <v>45</v>
      </c>
      <c r="B45" s="47">
        <v>0</v>
      </c>
      <c r="C45" s="47">
        <v>0</v>
      </c>
      <c r="D45" s="47">
        <v>1</v>
      </c>
      <c r="E45" s="47">
        <v>1</v>
      </c>
      <c r="F45" s="47"/>
      <c r="G45" s="47">
        <f t="shared" si="0"/>
        <v>2</v>
      </c>
      <c r="H45" s="124">
        <f t="shared" si="1"/>
        <v>0.2</v>
      </c>
    </row>
    <row r="46" spans="1:8" x14ac:dyDescent="0.25">
      <c r="A46" s="47">
        <v>46</v>
      </c>
      <c r="B46" s="47">
        <v>0</v>
      </c>
      <c r="C46" s="47">
        <v>0</v>
      </c>
      <c r="D46" s="47">
        <v>0</v>
      </c>
      <c r="E46" s="47">
        <v>1</v>
      </c>
      <c r="F46" s="47"/>
      <c r="G46" s="47">
        <f t="shared" si="0"/>
        <v>1</v>
      </c>
      <c r="H46" s="124">
        <f t="shared" si="1"/>
        <v>0.1</v>
      </c>
    </row>
    <row r="47" spans="1:8" x14ac:dyDescent="0.25">
      <c r="A47" s="47">
        <v>47</v>
      </c>
      <c r="B47" s="47">
        <v>0</v>
      </c>
      <c r="C47" s="47">
        <v>0</v>
      </c>
      <c r="D47" s="47">
        <v>1</v>
      </c>
      <c r="E47" s="47">
        <v>1</v>
      </c>
      <c r="F47" s="47"/>
      <c r="G47" s="47">
        <f t="shared" si="0"/>
        <v>2</v>
      </c>
      <c r="H47" s="124">
        <f t="shared" si="1"/>
        <v>0.2</v>
      </c>
    </row>
    <row r="48" spans="1:8" x14ac:dyDescent="0.25">
      <c r="H48" s="23"/>
    </row>
  </sheetData>
  <pageMargins left="0.70000000000000007" right="0.70000000000000007" top="0.78740157500000008" bottom="0.78740157500000008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XFD1048576"/>
    </sheetView>
  </sheetViews>
  <sheetFormatPr baseColWidth="10" defaultRowHeight="18.75" x14ac:dyDescent="0.3"/>
  <cols>
    <col min="1" max="1" width="5.42578125" style="20" customWidth="1"/>
    <col min="2" max="2" width="11.42578125" style="20"/>
    <col min="3" max="3" width="15" style="11" customWidth="1"/>
    <col min="4" max="4" width="17.140625" style="11" customWidth="1"/>
    <col min="5" max="5" width="6.140625" style="11" customWidth="1"/>
    <col min="6" max="6" width="5.42578125" style="11" customWidth="1"/>
    <col min="7" max="16384" width="11.42578125" style="11"/>
  </cols>
  <sheetData>
    <row r="1" spans="2:8" ht="48" customHeight="1" thickBot="1" x14ac:dyDescent="0.35">
      <c r="B1" s="69"/>
      <c r="C1" s="70"/>
      <c r="D1" s="69"/>
      <c r="E1" s="71"/>
      <c r="F1" s="72"/>
      <c r="G1" s="73"/>
      <c r="H1" s="70"/>
    </row>
    <row r="2" spans="2:8" ht="48" customHeight="1" thickBot="1" x14ac:dyDescent="0.35">
      <c r="B2" s="69"/>
      <c r="C2" s="70"/>
      <c r="D2" s="69"/>
      <c r="E2" s="71"/>
      <c r="F2" s="72"/>
      <c r="G2" s="73"/>
      <c r="H2" s="70"/>
    </row>
    <row r="3" spans="2:8" ht="48" customHeight="1" thickBot="1" x14ac:dyDescent="0.35">
      <c r="B3" s="69"/>
      <c r="C3" s="70"/>
      <c r="D3" s="69"/>
      <c r="E3" s="71"/>
      <c r="F3" s="72"/>
      <c r="G3" s="73"/>
      <c r="H3" s="70"/>
    </row>
    <row r="4" spans="2:8" ht="48" customHeight="1" thickBot="1" x14ac:dyDescent="0.35">
      <c r="B4" s="69"/>
      <c r="C4" s="70"/>
      <c r="D4" s="69"/>
      <c r="E4" s="71"/>
      <c r="F4" s="72"/>
      <c r="G4" s="74"/>
      <c r="H4" s="70"/>
    </row>
    <row r="5" spans="2:8" ht="48" customHeight="1" thickBot="1" x14ac:dyDescent="0.35">
      <c r="B5" s="69"/>
      <c r="C5" s="70"/>
      <c r="D5" s="69"/>
      <c r="E5" s="71"/>
    </row>
    <row r="6" spans="2:8" ht="48" customHeight="1" thickBot="1" x14ac:dyDescent="0.35">
      <c r="B6" s="69"/>
      <c r="C6" s="70"/>
      <c r="D6" s="69"/>
      <c r="E6" s="71"/>
    </row>
    <row r="7" spans="2:8" ht="48" customHeight="1" thickBot="1" x14ac:dyDescent="0.35">
      <c r="B7" s="69"/>
      <c r="C7" s="70"/>
      <c r="D7" s="69"/>
      <c r="E7" s="71"/>
    </row>
    <row r="8" spans="2:8" ht="48" customHeight="1" thickBot="1" x14ac:dyDescent="0.35">
      <c r="B8" s="69"/>
      <c r="C8" s="70"/>
      <c r="D8" s="69"/>
      <c r="E8" s="71"/>
    </row>
    <row r="9" spans="2:8" ht="48" customHeight="1" thickBot="1" x14ac:dyDescent="0.35">
      <c r="B9" s="69"/>
      <c r="C9" s="70"/>
      <c r="D9" s="69"/>
      <c r="E9" s="75"/>
    </row>
    <row r="10" spans="2:8" ht="48" customHeight="1" thickBot="1" x14ac:dyDescent="0.35">
      <c r="B10" s="69"/>
      <c r="C10" s="70"/>
      <c r="D10" s="69"/>
      <c r="E10" s="70"/>
    </row>
    <row r="11" spans="2:8" ht="48" customHeight="1" thickBot="1" x14ac:dyDescent="0.35">
      <c r="B11" s="69"/>
      <c r="C11" s="70"/>
      <c r="D11" s="69"/>
      <c r="E11" s="70"/>
    </row>
    <row r="12" spans="2:8" ht="48" customHeight="1" thickBot="1" x14ac:dyDescent="0.35">
      <c r="B12" s="69"/>
      <c r="C12" s="70"/>
      <c r="D12" s="69"/>
      <c r="E12" s="70"/>
    </row>
    <row r="13" spans="2:8" ht="48" customHeight="1" x14ac:dyDescent="0.3">
      <c r="B13" s="76"/>
      <c r="C13" s="77"/>
      <c r="D13" s="76"/>
      <c r="E13" s="77"/>
    </row>
    <row r="14" spans="2:8" ht="48" customHeight="1" thickBot="1" x14ac:dyDescent="0.35">
      <c r="B14" s="67"/>
      <c r="C14" s="68"/>
      <c r="D14" s="67"/>
      <c r="E14" s="68"/>
    </row>
    <row r="15" spans="2:8" ht="48" customHeight="1" thickBot="1" x14ac:dyDescent="0.35">
      <c r="B15" s="69"/>
      <c r="C15" s="70"/>
      <c r="D15" s="69"/>
      <c r="E15" s="70"/>
    </row>
    <row r="16" spans="2:8" ht="48" customHeight="1" x14ac:dyDescent="0.3"/>
    <row r="17" ht="48" customHeight="1" x14ac:dyDescent="0.3"/>
    <row r="18" ht="48" customHeight="1" x14ac:dyDescent="0.3"/>
    <row r="19" ht="48" customHeight="1" x14ac:dyDescent="0.3"/>
    <row r="20" ht="48" customHeight="1" x14ac:dyDescent="0.3"/>
    <row r="21" ht="48" customHeight="1" x14ac:dyDescent="0.3"/>
    <row r="22" ht="48" customHeight="1" x14ac:dyDescent="0.3"/>
    <row r="23" ht="48" customHeight="1" x14ac:dyDescent="0.3"/>
    <row r="24" ht="48" customHeight="1" x14ac:dyDescent="0.3"/>
    <row r="25" ht="48" customHeight="1" x14ac:dyDescent="0.3"/>
    <row r="26" ht="48" customHeight="1" x14ac:dyDescent="0.3"/>
    <row r="27" ht="48" customHeight="1" x14ac:dyDescent="0.3"/>
    <row r="28" ht="48" customHeight="1" x14ac:dyDescent="0.3"/>
    <row r="29" ht="48" customHeight="1" x14ac:dyDescent="0.3"/>
    <row r="30" ht="48" customHeight="1" x14ac:dyDescent="0.3"/>
    <row r="31" ht="48" customHeight="1" x14ac:dyDescent="0.3"/>
    <row r="32" ht="48" customHeight="1" x14ac:dyDescent="0.3"/>
    <row r="33" ht="48" customHeight="1" x14ac:dyDescent="0.3"/>
    <row r="34" ht="48" customHeight="1" x14ac:dyDescent="0.3"/>
    <row r="35" ht="48" customHeight="1" x14ac:dyDescent="0.3"/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workbookViewId="0">
      <selection activeCell="A3" sqref="A3:B45"/>
    </sheetView>
  </sheetViews>
  <sheetFormatPr baseColWidth="10" defaultRowHeight="15" x14ac:dyDescent="0.25"/>
  <cols>
    <col min="1" max="1" width="12.5703125" customWidth="1"/>
  </cols>
  <sheetData>
    <row r="2" spans="1:2" x14ac:dyDescent="0.25">
      <c r="A2" t="s">
        <v>2</v>
      </c>
    </row>
    <row r="3" spans="1:2" x14ac:dyDescent="0.25">
      <c r="A3" s="17">
        <v>26</v>
      </c>
      <c r="B3" s="96">
        <f>'Gleich 1'!F28</f>
        <v>0</v>
      </c>
    </row>
    <row r="4" spans="1:2" x14ac:dyDescent="0.25">
      <c r="A4" s="17">
        <v>25</v>
      </c>
      <c r="B4" s="96">
        <f>'Gleich 1'!F27</f>
        <v>0</v>
      </c>
    </row>
    <row r="5" spans="1:2" x14ac:dyDescent="0.25">
      <c r="A5" s="4">
        <v>3</v>
      </c>
      <c r="B5" s="96">
        <f>'Gleich 1'!F5</f>
        <v>0</v>
      </c>
    </row>
    <row r="6" spans="1:2" x14ac:dyDescent="0.25">
      <c r="A6" s="17">
        <v>7</v>
      </c>
      <c r="B6" s="96">
        <f>'Gleich 1'!F9</f>
        <v>0</v>
      </c>
    </row>
    <row r="7" spans="1:2" x14ac:dyDescent="0.25">
      <c r="A7" s="17">
        <v>36</v>
      </c>
      <c r="B7" s="96">
        <f>'Gleich 1'!F38</f>
        <v>0</v>
      </c>
    </row>
    <row r="8" spans="1:2" x14ac:dyDescent="0.25">
      <c r="A8" s="17">
        <v>10</v>
      </c>
      <c r="B8" s="96">
        <f>'Gleich 1'!F12</f>
        <v>0</v>
      </c>
    </row>
    <row r="9" spans="1:2" x14ac:dyDescent="0.25">
      <c r="A9" s="17">
        <v>32</v>
      </c>
      <c r="B9" s="96">
        <f>'Gleich 1'!F34</f>
        <v>0</v>
      </c>
    </row>
    <row r="10" spans="1:2" x14ac:dyDescent="0.25">
      <c r="A10" s="17">
        <v>42</v>
      </c>
      <c r="B10" s="96">
        <f>'Gleich 1'!F44</f>
        <v>0</v>
      </c>
    </row>
    <row r="11" spans="1:2" x14ac:dyDescent="0.25">
      <c r="A11" s="31">
        <v>5</v>
      </c>
      <c r="B11" s="96">
        <f>'Gleich 1'!F7</f>
        <v>0</v>
      </c>
    </row>
    <row r="12" spans="1:2" x14ac:dyDescent="0.25">
      <c r="A12" s="17">
        <v>13</v>
      </c>
      <c r="B12" s="96">
        <f>'Gleich 1'!F15</f>
        <v>0</v>
      </c>
    </row>
    <row r="13" spans="1:2" x14ac:dyDescent="0.25">
      <c r="A13" s="17">
        <v>33</v>
      </c>
      <c r="B13" s="96">
        <f>'Gleich 1'!F35</f>
        <v>0</v>
      </c>
    </row>
    <row r="14" spans="1:2" x14ac:dyDescent="0.25">
      <c r="A14" s="17">
        <v>39</v>
      </c>
      <c r="B14" s="96">
        <f>'Gleich 1'!F41</f>
        <v>0</v>
      </c>
    </row>
    <row r="15" spans="1:2" x14ac:dyDescent="0.25">
      <c r="A15" s="17">
        <v>34</v>
      </c>
      <c r="B15" s="96">
        <f>'Gleich 1'!F36</f>
        <v>0</v>
      </c>
    </row>
    <row r="16" spans="1:2" x14ac:dyDescent="0.25">
      <c r="A16" s="17">
        <v>11</v>
      </c>
      <c r="B16" s="96">
        <f>'Gleich 1'!F13</f>
        <v>0</v>
      </c>
    </row>
    <row r="17" spans="1:2" x14ac:dyDescent="0.25">
      <c r="A17" s="17">
        <v>14</v>
      </c>
      <c r="B17" s="96">
        <f>'Gleich 1'!F16</f>
        <v>0</v>
      </c>
    </row>
    <row r="18" spans="1:2" x14ac:dyDescent="0.25">
      <c r="A18" s="17">
        <v>19</v>
      </c>
      <c r="B18" s="96">
        <f>'Gleich 1'!F21</f>
        <v>0</v>
      </c>
    </row>
    <row r="19" spans="1:2" x14ac:dyDescent="0.25">
      <c r="A19" s="17">
        <v>43</v>
      </c>
      <c r="B19" s="96">
        <f>'Gleich 1'!F45</f>
        <v>0</v>
      </c>
    </row>
    <row r="20" spans="1:2" x14ac:dyDescent="0.25">
      <c r="A20" s="4">
        <v>2</v>
      </c>
      <c r="B20" s="96">
        <f>'Gleich 1'!F4</f>
        <v>0</v>
      </c>
    </row>
    <row r="21" spans="1:2" x14ac:dyDescent="0.25">
      <c r="A21" s="17">
        <v>21</v>
      </c>
      <c r="B21" s="96">
        <f>'Gleich 1'!F23</f>
        <v>0</v>
      </c>
    </row>
    <row r="22" spans="1:2" x14ac:dyDescent="0.25">
      <c r="A22" s="17">
        <v>40</v>
      </c>
      <c r="B22" s="96">
        <f>'Gleich 1'!F42</f>
        <v>0</v>
      </c>
    </row>
    <row r="23" spans="1:2" x14ac:dyDescent="0.25">
      <c r="A23" s="17">
        <v>12</v>
      </c>
      <c r="B23" s="96">
        <f>'Gleich 1'!F14</f>
        <v>0</v>
      </c>
    </row>
    <row r="24" spans="1:2" x14ac:dyDescent="0.25">
      <c r="A24" s="17">
        <v>38</v>
      </c>
      <c r="B24" s="96">
        <f>'Gleich 1'!F40</f>
        <v>0</v>
      </c>
    </row>
    <row r="25" spans="1:2" x14ac:dyDescent="0.25">
      <c r="A25" s="17">
        <v>28</v>
      </c>
      <c r="B25" s="96">
        <f>'Gleich 1'!F30</f>
        <v>0</v>
      </c>
    </row>
    <row r="26" spans="1:2" x14ac:dyDescent="0.25">
      <c r="A26" s="17">
        <v>17</v>
      </c>
      <c r="B26" s="96">
        <f>'Gleich 1'!F19</f>
        <v>0</v>
      </c>
    </row>
    <row r="27" spans="1:2" x14ac:dyDescent="0.25">
      <c r="A27" s="17">
        <v>27</v>
      </c>
      <c r="B27" s="96">
        <f>'Gleich 1'!F29</f>
        <v>0</v>
      </c>
    </row>
    <row r="28" spans="1:2" x14ac:dyDescent="0.25">
      <c r="A28" s="17">
        <v>18</v>
      </c>
      <c r="B28" s="96">
        <f>'Gleich 1'!F20</f>
        <v>0</v>
      </c>
    </row>
    <row r="29" spans="1:2" x14ac:dyDescent="0.25">
      <c r="A29" s="17">
        <v>20</v>
      </c>
      <c r="B29" s="96">
        <f>'Gleich 1'!F22</f>
        <v>0</v>
      </c>
    </row>
    <row r="30" spans="1:2" x14ac:dyDescent="0.25">
      <c r="A30" s="17">
        <v>16</v>
      </c>
      <c r="B30" s="96">
        <f>'Gleich 1'!F18</f>
        <v>0</v>
      </c>
    </row>
    <row r="31" spans="1:2" x14ac:dyDescent="0.25">
      <c r="A31" s="17">
        <v>24</v>
      </c>
      <c r="B31" s="96">
        <f>'Gleich 1'!F26</f>
        <v>0</v>
      </c>
    </row>
    <row r="32" spans="1:2" x14ac:dyDescent="0.25">
      <c r="A32" s="4">
        <v>4</v>
      </c>
      <c r="B32" s="96">
        <f>'Gleich 1'!F6</f>
        <v>0</v>
      </c>
    </row>
    <row r="33" spans="1:2" x14ac:dyDescent="0.25">
      <c r="A33" s="17">
        <v>22</v>
      </c>
      <c r="B33" s="96">
        <f>'Gleich 1'!F24</f>
        <v>0</v>
      </c>
    </row>
    <row r="34" spans="1:2" x14ac:dyDescent="0.25">
      <c r="A34" s="17">
        <v>35</v>
      </c>
      <c r="B34" s="96">
        <f>'Gleich 1'!F37</f>
        <v>0</v>
      </c>
    </row>
    <row r="35" spans="1:2" x14ac:dyDescent="0.25">
      <c r="A35" s="17">
        <v>8</v>
      </c>
      <c r="B35" s="96">
        <f>'Gleich 1'!F10</f>
        <v>0</v>
      </c>
    </row>
    <row r="36" spans="1:2" x14ac:dyDescent="0.25">
      <c r="A36" s="17">
        <v>37</v>
      </c>
      <c r="B36" s="96">
        <f>'Gleich 1'!F39</f>
        <v>0</v>
      </c>
    </row>
    <row r="37" spans="1:2" x14ac:dyDescent="0.25">
      <c r="A37" s="17">
        <v>15</v>
      </c>
      <c r="B37" s="96">
        <f>'Gleich 1'!F17</f>
        <v>0</v>
      </c>
    </row>
    <row r="38" spans="1:2" x14ac:dyDescent="0.25">
      <c r="A38" s="17">
        <v>41</v>
      </c>
      <c r="B38" s="96">
        <f>'Gleich 1'!F43</f>
        <v>0</v>
      </c>
    </row>
    <row r="39" spans="1:2" x14ac:dyDescent="0.25">
      <c r="A39" s="17">
        <v>23</v>
      </c>
      <c r="B39" s="96">
        <f>'Gleich 1'!F25</f>
        <v>0</v>
      </c>
    </row>
    <row r="40" spans="1:2" x14ac:dyDescent="0.25">
      <c r="A40" s="17">
        <v>29</v>
      </c>
      <c r="B40" s="96">
        <f>'Gleich 1'!F31</f>
        <v>0</v>
      </c>
    </row>
    <row r="41" spans="1:2" x14ac:dyDescent="0.25">
      <c r="A41" s="17">
        <v>30</v>
      </c>
      <c r="B41" s="96">
        <f>'Gleich 1'!F32</f>
        <v>0</v>
      </c>
    </row>
    <row r="42" spans="1:2" x14ac:dyDescent="0.25">
      <c r="A42" s="17">
        <v>9</v>
      </c>
      <c r="B42" s="96">
        <f>'Gleich 1'!F11</f>
        <v>0</v>
      </c>
    </row>
    <row r="43" spans="1:2" x14ac:dyDescent="0.25">
      <c r="A43" s="17">
        <v>31</v>
      </c>
      <c r="B43" s="96">
        <f>'Gleich 1'!F33</f>
        <v>0</v>
      </c>
    </row>
    <row r="44" spans="1:2" x14ac:dyDescent="0.25">
      <c r="A44" s="4">
        <v>1</v>
      </c>
      <c r="B44" s="96">
        <f>'Gleich 1'!F3</f>
        <v>0</v>
      </c>
    </row>
    <row r="45" spans="1:2" x14ac:dyDescent="0.25">
      <c r="A45" s="17">
        <v>44</v>
      </c>
      <c r="B45" s="96">
        <f>'Gleich 1'!F46</f>
        <v>0</v>
      </c>
    </row>
    <row r="46" spans="1:2" x14ac:dyDescent="0.25">
      <c r="A46" s="17"/>
    </row>
    <row r="47" spans="1:2" x14ac:dyDescent="0.25">
      <c r="A47" s="17"/>
    </row>
    <row r="48" spans="1:2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</sheetData>
  <sortState ref="A3:B45">
    <sortCondition descending="1" ref="B3:B4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3DF57A"/>
  </sheetPr>
  <dimension ref="A1:K79"/>
  <sheetViews>
    <sheetView zoomScaleNormal="100" workbookViewId="0">
      <selection activeCell="C40" sqref="C40"/>
    </sheetView>
  </sheetViews>
  <sheetFormatPr baseColWidth="10" defaultRowHeight="15" x14ac:dyDescent="0.25"/>
  <cols>
    <col min="1" max="1" width="7.5703125" style="15" customWidth="1"/>
    <col min="2" max="2" width="11.42578125" style="15" customWidth="1"/>
    <col min="3" max="3" width="75" style="15" customWidth="1"/>
    <col min="4" max="4" width="11.42578125" style="24" customWidth="1"/>
    <col min="5" max="5" width="11.42578125" style="14"/>
    <col min="6" max="6" width="11.42578125" style="13"/>
  </cols>
  <sheetData>
    <row r="1" spans="2:8" ht="31.5" x14ac:dyDescent="0.25">
      <c r="B1" s="142" t="s">
        <v>2</v>
      </c>
      <c r="C1" s="143" t="s">
        <v>3</v>
      </c>
      <c r="D1" s="144" t="s">
        <v>4</v>
      </c>
      <c r="E1" s="14" t="s">
        <v>9</v>
      </c>
    </row>
    <row r="2" spans="2:8" s="15" customFormat="1" x14ac:dyDescent="0.25">
      <c r="B2" s="45">
        <v>1</v>
      </c>
      <c r="C2" s="30" t="s">
        <v>67</v>
      </c>
      <c r="D2" s="45" t="s">
        <v>8</v>
      </c>
      <c r="E2" s="46">
        <v>2</v>
      </c>
      <c r="F2" s="14"/>
    </row>
    <row r="3" spans="2:8" s="15" customFormat="1" x14ac:dyDescent="0.25">
      <c r="B3" s="45">
        <v>2</v>
      </c>
      <c r="C3" s="30" t="s">
        <v>69</v>
      </c>
      <c r="D3" s="45" t="s">
        <v>8</v>
      </c>
      <c r="E3" s="46">
        <v>1</v>
      </c>
      <c r="F3" s="14"/>
      <c r="H3" s="15" t="s">
        <v>0</v>
      </c>
    </row>
    <row r="4" spans="2:8" s="15" customFormat="1" x14ac:dyDescent="0.25">
      <c r="B4" s="45">
        <v>3</v>
      </c>
      <c r="C4" s="30" t="s">
        <v>72</v>
      </c>
      <c r="D4" s="45" t="s">
        <v>8</v>
      </c>
      <c r="E4" s="46">
        <v>1</v>
      </c>
      <c r="F4" s="14"/>
    </row>
    <row r="5" spans="2:8" s="15" customFormat="1" x14ac:dyDescent="0.25">
      <c r="B5" s="45">
        <v>4</v>
      </c>
      <c r="C5" s="30" t="s">
        <v>104</v>
      </c>
      <c r="D5" s="45" t="s">
        <v>7</v>
      </c>
      <c r="E5" s="43">
        <v>2</v>
      </c>
      <c r="F5" s="85"/>
    </row>
    <row r="6" spans="2:8" s="15" customFormat="1" x14ac:dyDescent="0.25">
      <c r="B6" s="45">
        <v>5</v>
      </c>
      <c r="C6" s="30" t="s">
        <v>68</v>
      </c>
      <c r="D6" s="45" t="s">
        <v>7</v>
      </c>
      <c r="E6" s="46">
        <v>2</v>
      </c>
      <c r="F6" s="14"/>
    </row>
    <row r="7" spans="2:8" s="15" customFormat="1" x14ac:dyDescent="0.25">
      <c r="B7" s="79">
        <v>6</v>
      </c>
      <c r="C7" s="80" t="s">
        <v>73</v>
      </c>
      <c r="D7" s="79" t="s">
        <v>7</v>
      </c>
      <c r="E7" s="46">
        <v>2</v>
      </c>
      <c r="F7" s="14"/>
    </row>
    <row r="8" spans="2:8" s="15" customFormat="1" x14ac:dyDescent="0.25">
      <c r="B8" s="45">
        <v>7</v>
      </c>
      <c r="C8" s="30" t="s">
        <v>71</v>
      </c>
      <c r="D8" s="45" t="s">
        <v>7</v>
      </c>
      <c r="E8" s="46">
        <v>2</v>
      </c>
      <c r="F8" s="14"/>
    </row>
    <row r="9" spans="2:8" s="15" customFormat="1" x14ac:dyDescent="0.25">
      <c r="B9" s="45">
        <v>8</v>
      </c>
      <c r="C9" s="30" t="s">
        <v>105</v>
      </c>
      <c r="D9" s="45" t="s">
        <v>7</v>
      </c>
      <c r="E9" s="43">
        <v>2</v>
      </c>
      <c r="F9" s="85"/>
    </row>
    <row r="10" spans="2:8" s="15" customFormat="1" x14ac:dyDescent="0.25">
      <c r="B10" s="45">
        <v>9</v>
      </c>
      <c r="C10" s="30" t="s">
        <v>75</v>
      </c>
      <c r="D10" s="45" t="s">
        <v>7</v>
      </c>
      <c r="E10" s="46">
        <v>2</v>
      </c>
      <c r="F10" s="14"/>
    </row>
    <row r="11" spans="2:8" s="15" customFormat="1" x14ac:dyDescent="0.25">
      <c r="B11" s="45">
        <v>10</v>
      </c>
      <c r="C11" s="30" t="s">
        <v>65</v>
      </c>
      <c r="D11" s="45" t="s">
        <v>7</v>
      </c>
      <c r="E11" s="46">
        <v>2</v>
      </c>
      <c r="F11" s="14"/>
    </row>
    <row r="12" spans="2:8" s="15" customFormat="1" x14ac:dyDescent="0.25">
      <c r="B12" s="45">
        <v>11</v>
      </c>
      <c r="C12" s="30" t="s">
        <v>74</v>
      </c>
      <c r="D12" s="45" t="s">
        <v>7</v>
      </c>
      <c r="E12" s="46">
        <v>2</v>
      </c>
      <c r="F12" s="14"/>
    </row>
    <row r="13" spans="2:8" s="15" customFormat="1" x14ac:dyDescent="0.25">
      <c r="B13" s="45">
        <v>12</v>
      </c>
      <c r="C13" s="30" t="s">
        <v>76</v>
      </c>
      <c r="D13" s="45" t="s">
        <v>7</v>
      </c>
      <c r="E13" s="46">
        <v>2</v>
      </c>
      <c r="F13" s="14"/>
    </row>
    <row r="14" spans="2:8" s="15" customFormat="1" x14ac:dyDescent="0.25">
      <c r="B14" s="45">
        <v>13</v>
      </c>
      <c r="C14" s="30" t="s">
        <v>78</v>
      </c>
      <c r="D14" s="45" t="s">
        <v>7</v>
      </c>
      <c r="E14" s="46">
        <v>2</v>
      </c>
      <c r="F14" s="14"/>
    </row>
    <row r="15" spans="2:8" s="15" customFormat="1" x14ac:dyDescent="0.25">
      <c r="B15" s="45">
        <v>14</v>
      </c>
      <c r="C15" s="30" t="s">
        <v>77</v>
      </c>
      <c r="D15" s="45" t="s">
        <v>7</v>
      </c>
      <c r="E15" s="46">
        <v>2</v>
      </c>
      <c r="F15" s="14"/>
    </row>
    <row r="16" spans="2:8" s="15" customFormat="1" x14ac:dyDescent="0.25">
      <c r="B16" s="45">
        <v>15</v>
      </c>
      <c r="C16" s="30" t="s">
        <v>79</v>
      </c>
      <c r="D16" s="45" t="s">
        <v>7</v>
      </c>
      <c r="E16" s="46">
        <v>2</v>
      </c>
      <c r="F16" s="14"/>
    </row>
    <row r="17" spans="2:6" s="15" customFormat="1" x14ac:dyDescent="0.25">
      <c r="B17" s="45">
        <v>16</v>
      </c>
      <c r="C17" s="30" t="s">
        <v>107</v>
      </c>
      <c r="D17" s="45" t="s">
        <v>7</v>
      </c>
      <c r="E17" s="43">
        <v>2</v>
      </c>
      <c r="F17" s="85"/>
    </row>
    <row r="18" spans="2:6" s="15" customFormat="1" x14ac:dyDescent="0.25">
      <c r="B18" s="45">
        <v>17</v>
      </c>
      <c r="C18" s="30" t="s">
        <v>97</v>
      </c>
      <c r="D18" s="45" t="s">
        <v>7</v>
      </c>
      <c r="E18" s="46">
        <v>2</v>
      </c>
      <c r="F18" s="14"/>
    </row>
    <row r="19" spans="2:6" s="15" customFormat="1" x14ac:dyDescent="0.25">
      <c r="B19" s="45">
        <v>18</v>
      </c>
      <c r="C19" s="30" t="s">
        <v>87</v>
      </c>
      <c r="D19" s="45" t="s">
        <v>7</v>
      </c>
      <c r="E19" s="46">
        <v>2</v>
      </c>
      <c r="F19" s="14"/>
    </row>
    <row r="20" spans="2:6" s="15" customFormat="1" x14ac:dyDescent="0.25">
      <c r="B20" s="45">
        <v>19</v>
      </c>
      <c r="C20" s="30" t="s">
        <v>80</v>
      </c>
      <c r="D20" s="45" t="s">
        <v>7</v>
      </c>
      <c r="E20" s="46">
        <v>2</v>
      </c>
      <c r="F20" s="14"/>
    </row>
    <row r="21" spans="2:6" s="15" customFormat="1" x14ac:dyDescent="0.25">
      <c r="B21" s="45">
        <v>20</v>
      </c>
      <c r="C21" s="30" t="s">
        <v>88</v>
      </c>
      <c r="D21" s="45" t="s">
        <v>7</v>
      </c>
      <c r="E21" s="46">
        <v>2</v>
      </c>
      <c r="F21" s="14"/>
    </row>
    <row r="22" spans="2:6" s="15" customFormat="1" x14ac:dyDescent="0.25">
      <c r="B22" s="45">
        <v>21</v>
      </c>
      <c r="C22" s="30" t="s">
        <v>89</v>
      </c>
      <c r="D22" s="45" t="s">
        <v>7</v>
      </c>
      <c r="E22" s="46">
        <v>2</v>
      </c>
      <c r="F22" s="14"/>
    </row>
    <row r="23" spans="2:6" s="15" customFormat="1" x14ac:dyDescent="0.25">
      <c r="B23" s="45">
        <v>22</v>
      </c>
      <c r="C23" s="30" t="s">
        <v>90</v>
      </c>
      <c r="D23" s="45" t="s">
        <v>7</v>
      </c>
      <c r="E23" s="46">
        <v>1</v>
      </c>
      <c r="F23" s="14"/>
    </row>
    <row r="24" spans="2:6" s="15" customFormat="1" x14ac:dyDescent="0.25">
      <c r="B24" s="45">
        <v>23</v>
      </c>
      <c r="C24" s="30" t="s">
        <v>81</v>
      </c>
      <c r="D24" s="45" t="s">
        <v>7</v>
      </c>
      <c r="E24" s="46">
        <v>2</v>
      </c>
      <c r="F24" s="14"/>
    </row>
    <row r="25" spans="2:6" s="15" customFormat="1" x14ac:dyDescent="0.25">
      <c r="B25" s="45">
        <v>24</v>
      </c>
      <c r="C25" s="30" t="s">
        <v>82</v>
      </c>
      <c r="D25" s="45" t="s">
        <v>7</v>
      </c>
      <c r="E25" s="46">
        <v>2</v>
      </c>
      <c r="F25" s="14"/>
    </row>
    <row r="26" spans="2:6" s="15" customFormat="1" x14ac:dyDescent="0.25">
      <c r="B26" s="45">
        <v>25</v>
      </c>
      <c r="C26" s="30" t="s">
        <v>164</v>
      </c>
      <c r="D26" s="45" t="s">
        <v>7</v>
      </c>
      <c r="E26" s="46">
        <v>1</v>
      </c>
      <c r="F26" s="14"/>
    </row>
    <row r="27" spans="2:6" s="15" customFormat="1" ht="17.25" customHeight="1" x14ac:dyDescent="0.25">
      <c r="B27" s="45">
        <v>26</v>
      </c>
      <c r="C27" s="30" t="s">
        <v>92</v>
      </c>
      <c r="D27" s="45" t="s">
        <v>7</v>
      </c>
      <c r="E27" s="46">
        <v>2</v>
      </c>
      <c r="F27" s="14"/>
    </row>
    <row r="28" spans="2:6" s="15" customFormat="1" x14ac:dyDescent="0.25">
      <c r="B28" s="45">
        <v>27</v>
      </c>
      <c r="C28" s="30" t="s">
        <v>91</v>
      </c>
      <c r="D28" s="45" t="s">
        <v>7</v>
      </c>
      <c r="E28" s="46">
        <v>2</v>
      </c>
      <c r="F28" s="14"/>
    </row>
    <row r="29" spans="2:6" s="15" customFormat="1" x14ac:dyDescent="0.25">
      <c r="B29" s="45">
        <v>28</v>
      </c>
      <c r="C29" s="30" t="s">
        <v>64</v>
      </c>
      <c r="D29" s="45" t="s">
        <v>7</v>
      </c>
      <c r="E29" s="46">
        <v>2</v>
      </c>
      <c r="F29" s="14"/>
    </row>
    <row r="30" spans="2:6" s="15" customFormat="1" x14ac:dyDescent="0.25">
      <c r="B30" s="45">
        <v>29</v>
      </c>
      <c r="C30" s="30" t="s">
        <v>93</v>
      </c>
      <c r="D30" s="45" t="s">
        <v>7</v>
      </c>
      <c r="E30" s="46">
        <v>2</v>
      </c>
      <c r="F30" s="14"/>
    </row>
    <row r="31" spans="2:6" s="15" customFormat="1" x14ac:dyDescent="0.25">
      <c r="B31" s="45">
        <v>30</v>
      </c>
      <c r="C31" s="30" t="s">
        <v>95</v>
      </c>
      <c r="D31" s="45" t="s">
        <v>7</v>
      </c>
      <c r="E31" s="46">
        <v>2</v>
      </c>
      <c r="F31" s="14"/>
    </row>
    <row r="32" spans="2:6" s="15" customFormat="1" x14ac:dyDescent="0.25">
      <c r="B32" s="45">
        <v>31</v>
      </c>
      <c r="C32" s="30" t="s">
        <v>83</v>
      </c>
      <c r="D32" s="45" t="s">
        <v>7</v>
      </c>
      <c r="E32" s="46">
        <v>2</v>
      </c>
      <c r="F32" s="14"/>
    </row>
    <row r="33" spans="2:6" s="15" customFormat="1" x14ac:dyDescent="0.25">
      <c r="B33" s="45">
        <v>32</v>
      </c>
      <c r="C33" s="30" t="s">
        <v>84</v>
      </c>
      <c r="D33" s="45" t="s">
        <v>7</v>
      </c>
      <c r="E33" s="46">
        <v>2</v>
      </c>
      <c r="F33" s="14"/>
    </row>
    <row r="34" spans="2:6" s="15" customFormat="1" x14ac:dyDescent="0.25">
      <c r="B34" s="45">
        <v>33</v>
      </c>
      <c r="C34" s="30" t="s">
        <v>106</v>
      </c>
      <c r="D34" s="45" t="s">
        <v>7</v>
      </c>
      <c r="E34" s="43">
        <v>2</v>
      </c>
      <c r="F34" s="85"/>
    </row>
    <row r="35" spans="2:6" s="15" customFormat="1" x14ac:dyDescent="0.25">
      <c r="B35" s="45">
        <v>34</v>
      </c>
      <c r="C35" s="30" t="s">
        <v>85</v>
      </c>
      <c r="D35" s="45" t="s">
        <v>7</v>
      </c>
      <c r="E35" s="46">
        <v>2</v>
      </c>
      <c r="F35" s="14"/>
    </row>
    <row r="36" spans="2:6" s="15" customFormat="1" x14ac:dyDescent="0.25">
      <c r="B36" s="45">
        <v>35</v>
      </c>
      <c r="C36" s="30" t="s">
        <v>86</v>
      </c>
      <c r="D36" s="45" t="s">
        <v>7</v>
      </c>
      <c r="E36" s="46">
        <v>1</v>
      </c>
      <c r="F36" s="14"/>
    </row>
    <row r="37" spans="2:6" s="15" customFormat="1" x14ac:dyDescent="0.25">
      <c r="B37" s="45">
        <v>36</v>
      </c>
      <c r="C37" s="30" t="s">
        <v>96</v>
      </c>
      <c r="D37" s="45" t="s">
        <v>7</v>
      </c>
      <c r="E37" s="46">
        <v>2</v>
      </c>
      <c r="F37" s="14"/>
    </row>
    <row r="38" spans="2:6" s="15" customFormat="1" x14ac:dyDescent="0.25">
      <c r="B38" s="45">
        <v>37</v>
      </c>
      <c r="C38" s="30" t="s">
        <v>94</v>
      </c>
      <c r="D38" s="45" t="s">
        <v>6</v>
      </c>
      <c r="E38" s="46">
        <v>2</v>
      </c>
      <c r="F38" s="14"/>
    </row>
    <row r="39" spans="2:6" s="15" customFormat="1" x14ac:dyDescent="0.25">
      <c r="B39" s="45">
        <v>38</v>
      </c>
      <c r="C39" s="118" t="s">
        <v>98</v>
      </c>
      <c r="D39" s="45" t="s">
        <v>6</v>
      </c>
      <c r="E39" s="46">
        <v>2</v>
      </c>
      <c r="F39" s="14"/>
    </row>
    <row r="40" spans="2:6" s="15" customFormat="1" x14ac:dyDescent="0.25">
      <c r="B40" s="45">
        <v>39</v>
      </c>
      <c r="C40" s="30" t="s">
        <v>99</v>
      </c>
      <c r="D40" s="45" t="s">
        <v>6</v>
      </c>
      <c r="E40" s="46">
        <v>2</v>
      </c>
      <c r="F40" s="14"/>
    </row>
    <row r="41" spans="2:6" s="15" customFormat="1" x14ac:dyDescent="0.25">
      <c r="B41" s="45">
        <v>40</v>
      </c>
      <c r="C41" s="30" t="s">
        <v>100</v>
      </c>
      <c r="D41" s="45" t="s">
        <v>101</v>
      </c>
      <c r="E41" s="46">
        <v>2</v>
      </c>
      <c r="F41" s="14"/>
    </row>
    <row r="42" spans="2:6" s="15" customFormat="1" x14ac:dyDescent="0.25">
      <c r="B42" s="45">
        <v>41</v>
      </c>
      <c r="C42" s="30" t="s">
        <v>102</v>
      </c>
      <c r="D42" s="45" t="s">
        <v>6</v>
      </c>
      <c r="E42" s="43">
        <v>2</v>
      </c>
      <c r="F42" s="85"/>
    </row>
    <row r="43" spans="2:6" s="15" customFormat="1" x14ac:dyDescent="0.25">
      <c r="B43" s="45">
        <v>42</v>
      </c>
      <c r="C43" s="30" t="s">
        <v>66</v>
      </c>
      <c r="D43" s="45" t="s">
        <v>6</v>
      </c>
      <c r="E43" s="43">
        <v>4</v>
      </c>
      <c r="F43" s="85"/>
    </row>
    <row r="44" spans="2:6" s="15" customFormat="1" x14ac:dyDescent="0.25">
      <c r="B44" s="45">
        <v>43</v>
      </c>
      <c r="C44" s="30" t="s">
        <v>63</v>
      </c>
      <c r="D44" s="45" t="s">
        <v>6</v>
      </c>
      <c r="E44" s="46">
        <v>2</v>
      </c>
      <c r="F44" s="14"/>
    </row>
    <row r="45" spans="2:6" s="15" customFormat="1" x14ac:dyDescent="0.25">
      <c r="B45" s="45">
        <v>44</v>
      </c>
      <c r="C45" s="30" t="s">
        <v>103</v>
      </c>
      <c r="D45" s="45" t="s">
        <v>6</v>
      </c>
      <c r="E45" s="46">
        <v>2</v>
      </c>
      <c r="F45" s="14"/>
    </row>
    <row r="46" spans="2:6" s="15" customFormat="1" x14ac:dyDescent="0.25">
      <c r="B46" s="45">
        <v>46</v>
      </c>
      <c r="C46" s="30" t="s">
        <v>109</v>
      </c>
      <c r="D46" s="45" t="s">
        <v>7</v>
      </c>
      <c r="E46" s="46">
        <v>2</v>
      </c>
      <c r="F46" s="14"/>
    </row>
    <row r="47" spans="2:6" s="15" customFormat="1" x14ac:dyDescent="0.25">
      <c r="B47" s="45">
        <v>47</v>
      </c>
      <c r="C47" s="30" t="s">
        <v>108</v>
      </c>
      <c r="D47" s="45" t="s">
        <v>7</v>
      </c>
      <c r="E47" s="46">
        <v>2</v>
      </c>
      <c r="F47" s="14"/>
    </row>
    <row r="48" spans="2:6" s="15" customFormat="1" x14ac:dyDescent="0.25">
      <c r="B48" s="45">
        <v>48</v>
      </c>
      <c r="C48" s="30" t="s">
        <v>62</v>
      </c>
      <c r="D48" s="45" t="s">
        <v>6</v>
      </c>
      <c r="E48" s="46">
        <v>2</v>
      </c>
      <c r="F48" s="14"/>
    </row>
    <row r="49" spans="2:11" s="15" customFormat="1" x14ac:dyDescent="0.25">
      <c r="B49" s="16"/>
      <c r="C49" s="17"/>
      <c r="D49" s="16"/>
      <c r="E49" s="14"/>
      <c r="F49" s="14"/>
    </row>
    <row r="50" spans="2:11" s="15" customFormat="1" x14ac:dyDescent="0.25">
      <c r="B50" s="16"/>
      <c r="C50" s="145"/>
      <c r="D50" s="16"/>
      <c r="E50" s="14"/>
      <c r="F50" s="14"/>
    </row>
    <row r="51" spans="2:11" s="15" customFormat="1" x14ac:dyDescent="0.25">
      <c r="B51" s="16"/>
      <c r="C51" s="17"/>
      <c r="D51" s="16"/>
      <c r="E51" s="14"/>
      <c r="F51" s="14"/>
    </row>
    <row r="52" spans="2:11" s="15" customFormat="1" x14ac:dyDescent="0.25">
      <c r="B52" s="16"/>
      <c r="C52" s="17"/>
      <c r="D52" s="16"/>
      <c r="E52" s="14"/>
      <c r="F52" s="14"/>
    </row>
    <row r="53" spans="2:11" s="15" customFormat="1" x14ac:dyDescent="0.25">
      <c r="B53" s="16"/>
      <c r="C53" s="17"/>
      <c r="D53" s="16"/>
      <c r="E53" s="14"/>
      <c r="F53" s="14"/>
    </row>
    <row r="54" spans="2:11" x14ac:dyDescent="0.25">
      <c r="B54" s="16"/>
      <c r="C54" s="17"/>
      <c r="D54" s="16"/>
      <c r="F54" s="14"/>
      <c r="G54" s="15"/>
      <c r="K54" s="15"/>
    </row>
    <row r="55" spans="2:11" ht="32.25" x14ac:dyDescent="0.5">
      <c r="B55" s="16"/>
      <c r="C55" s="17"/>
      <c r="D55" s="16"/>
      <c r="E55" s="81">
        <f>SUM(E2:E54)</f>
        <v>91</v>
      </c>
      <c r="F55" s="14"/>
      <c r="K55" s="15"/>
    </row>
    <row r="56" spans="2:11" x14ac:dyDescent="0.25">
      <c r="B56" s="16"/>
      <c r="C56" s="83"/>
      <c r="D56" s="146"/>
    </row>
    <row r="57" spans="2:11" x14ac:dyDescent="0.25">
      <c r="B57" s="16"/>
      <c r="C57" s="17"/>
      <c r="D57" s="16" t="s">
        <v>7</v>
      </c>
      <c r="F57" s="14"/>
      <c r="K57" s="15"/>
    </row>
    <row r="58" spans="2:11" x14ac:dyDescent="0.25">
      <c r="B58" s="24"/>
    </row>
    <row r="59" spans="2:11" x14ac:dyDescent="0.25">
      <c r="B59" s="24"/>
    </row>
    <row r="60" spans="2:11" x14ac:dyDescent="0.25">
      <c r="B60" s="24"/>
    </row>
    <row r="61" spans="2:11" x14ac:dyDescent="0.25">
      <c r="B61" s="24"/>
    </row>
    <row r="62" spans="2:11" x14ac:dyDescent="0.25">
      <c r="B62" s="24"/>
    </row>
    <row r="63" spans="2:11" x14ac:dyDescent="0.25">
      <c r="B63" s="24"/>
    </row>
    <row r="64" spans="2:11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</sheetData>
  <autoFilter ref="B1:D58">
    <sortState ref="B2:D50">
      <sortCondition ref="B1:B50"/>
    </sortState>
  </autoFilter>
  <sortState ref="B2:E79">
    <sortCondition ref="B1"/>
  </sortState>
  <pageMargins left="0.70000000000000007" right="0.70000000000000007" top="0.78740157500000008" bottom="0.78740157500000008" header="0.30000000000000004" footer="0.30000000000000004"/>
  <pageSetup paperSize="9" scale="80" fitToWidth="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I49"/>
  <sheetViews>
    <sheetView workbookViewId="0">
      <selection activeCell="D11" sqref="D11"/>
    </sheetView>
  </sheetViews>
  <sheetFormatPr baseColWidth="10" defaultRowHeight="15" x14ac:dyDescent="0.25"/>
  <cols>
    <col min="1" max="1" width="8.140625" customWidth="1"/>
    <col min="2" max="2" width="18.28515625" customWidth="1"/>
    <col min="3" max="3" width="7.5703125" customWidth="1"/>
    <col min="4" max="4" width="39.85546875" customWidth="1"/>
    <col min="5" max="5" width="11.42578125" customWidth="1"/>
  </cols>
  <sheetData>
    <row r="1" spans="1:9" ht="19.5" thickBot="1" x14ac:dyDescent="0.35">
      <c r="A1" s="69" t="s">
        <v>29</v>
      </c>
      <c r="B1" s="73"/>
      <c r="C1" s="78"/>
      <c r="D1" s="73" t="s">
        <v>32</v>
      </c>
      <c r="E1" s="109"/>
      <c r="F1" s="60"/>
      <c r="G1" s="60"/>
      <c r="H1" s="20"/>
      <c r="I1" s="11"/>
    </row>
    <row r="2" spans="1:9" ht="57.75" customHeight="1" thickBot="1" x14ac:dyDescent="0.35">
      <c r="A2" s="20"/>
      <c r="B2" s="20"/>
      <c r="C2" s="20"/>
      <c r="D2" s="20"/>
      <c r="E2" s="20"/>
      <c r="F2" s="20"/>
      <c r="G2" s="20"/>
      <c r="H2" s="20"/>
      <c r="I2" s="11"/>
    </row>
    <row r="3" spans="1:9" ht="21.75" thickBot="1" x14ac:dyDescent="0.4">
      <c r="A3" s="69" t="s">
        <v>14</v>
      </c>
      <c r="B3" s="73"/>
      <c r="C3" s="78"/>
      <c r="D3" s="74" t="s">
        <v>39</v>
      </c>
      <c r="E3" s="71"/>
      <c r="F3" s="42"/>
      <c r="G3" s="19"/>
      <c r="H3" s="20"/>
      <c r="I3" s="11"/>
    </row>
    <row r="4" spans="1:9" ht="19.5" thickBot="1" x14ac:dyDescent="0.35">
      <c r="A4" s="20"/>
      <c r="B4" s="20"/>
      <c r="C4" s="20"/>
      <c r="D4" s="20"/>
      <c r="E4" s="20"/>
      <c r="F4" s="20"/>
      <c r="G4" s="20"/>
      <c r="H4" s="20"/>
      <c r="I4" s="11"/>
    </row>
    <row r="5" spans="1:9" ht="21.75" thickBot="1" x14ac:dyDescent="0.4">
      <c r="A5" s="69" t="s">
        <v>44</v>
      </c>
      <c r="B5" s="73"/>
      <c r="C5" s="73"/>
      <c r="D5" s="110" t="s">
        <v>204</v>
      </c>
      <c r="E5" s="111"/>
      <c r="F5" s="20"/>
      <c r="G5" s="20"/>
      <c r="H5" s="20"/>
      <c r="I5" s="11"/>
    </row>
    <row r="6" spans="1:9" ht="19.5" thickBot="1" x14ac:dyDescent="0.35">
      <c r="A6" s="20"/>
      <c r="B6" s="20"/>
      <c r="C6" s="20"/>
      <c r="D6" s="20"/>
      <c r="E6" s="20"/>
      <c r="F6" s="20"/>
      <c r="G6" s="20"/>
      <c r="H6" s="20"/>
      <c r="I6" s="11"/>
    </row>
    <row r="7" spans="1:9" ht="19.5" thickBot="1" x14ac:dyDescent="0.35">
      <c r="A7" s="69" t="s">
        <v>15</v>
      </c>
      <c r="B7" s="73"/>
      <c r="C7" s="73"/>
      <c r="D7" s="73" t="s">
        <v>205</v>
      </c>
      <c r="E7" s="73"/>
      <c r="F7" s="73"/>
      <c r="G7" s="73"/>
      <c r="H7" s="71"/>
      <c r="I7" s="11"/>
    </row>
    <row r="8" spans="1:9" ht="21" x14ac:dyDescent="0.35">
      <c r="A8" s="18"/>
      <c r="B8" s="18"/>
      <c r="C8" s="18"/>
      <c r="D8" s="18"/>
      <c r="E8" s="18"/>
      <c r="F8" s="11"/>
      <c r="G8" s="11"/>
    </row>
    <row r="9" spans="1:9" ht="21" x14ac:dyDescent="0.35">
      <c r="A9" s="9"/>
      <c r="B9" s="9"/>
      <c r="C9" s="9"/>
      <c r="D9" s="9"/>
      <c r="E9" s="9"/>
    </row>
    <row r="10" spans="1:9" ht="21" x14ac:dyDescent="0.35">
      <c r="A10" s="10"/>
      <c r="B10" s="9"/>
      <c r="C10" s="9"/>
      <c r="D10" s="9"/>
      <c r="E10" s="9"/>
    </row>
    <row r="11" spans="1:9" ht="21" x14ac:dyDescent="0.35">
      <c r="A11" s="9"/>
      <c r="B11" s="9"/>
      <c r="C11" s="9"/>
      <c r="D11" s="9"/>
      <c r="E11" s="9"/>
    </row>
    <row r="12" spans="1:9" ht="21" x14ac:dyDescent="0.35">
      <c r="E12" s="9"/>
    </row>
    <row r="49" spans="7:7" x14ac:dyDescent="0.25">
      <c r="G49" s="2"/>
    </row>
  </sheetData>
  <pageMargins left="0.70000000000000007" right="0.70000000000000007" top="0.78740157500000008" bottom="0.78740157500000008" header="0.30000000000000004" footer="0.30000000000000004"/>
  <pageSetup paperSize="9" fitToWidth="0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F57A"/>
  </sheetPr>
  <dimension ref="A1:V59"/>
  <sheetViews>
    <sheetView workbookViewId="0">
      <selection activeCell="N43" sqref="N43"/>
    </sheetView>
  </sheetViews>
  <sheetFormatPr baseColWidth="10" defaultRowHeight="15" x14ac:dyDescent="0.25"/>
  <cols>
    <col min="1" max="1" width="12.5703125" customWidth="1"/>
    <col min="2" max="3" width="11.42578125" style="44" customWidth="1"/>
    <col min="4" max="4" width="15" style="44" customWidth="1"/>
    <col min="5" max="5" width="20.28515625" customWidth="1"/>
    <col min="6" max="6" width="15" hidden="1" customWidth="1"/>
    <col min="7" max="7" width="12.5703125" hidden="1" customWidth="1"/>
    <col min="8" max="9" width="15" hidden="1" customWidth="1"/>
    <col min="10" max="10" width="12.5703125" hidden="1" customWidth="1"/>
    <col min="11" max="11" width="15" hidden="1" customWidth="1"/>
    <col min="12" max="12" width="15" customWidth="1"/>
    <col min="13" max="13" width="24.85546875" style="1" customWidth="1"/>
    <col min="14" max="14" width="28.28515625" style="1" customWidth="1"/>
    <col min="15" max="15" width="16.140625" customWidth="1"/>
    <col min="16" max="16" width="19" customWidth="1"/>
  </cols>
  <sheetData>
    <row r="1" spans="1:21" x14ac:dyDescent="0.25">
      <c r="E1" t="s">
        <v>27</v>
      </c>
      <c r="L1" t="s">
        <v>20</v>
      </c>
      <c r="M1" s="1" t="s">
        <v>12</v>
      </c>
      <c r="N1" s="1" t="s">
        <v>46</v>
      </c>
      <c r="O1" t="s">
        <v>16</v>
      </c>
    </row>
    <row r="2" spans="1:21" x14ac:dyDescent="0.25">
      <c r="A2" t="s">
        <v>2</v>
      </c>
      <c r="B2" s="44" t="s">
        <v>10</v>
      </c>
      <c r="C2" s="44" t="s">
        <v>11</v>
      </c>
      <c r="D2" s="44" t="s">
        <v>12</v>
      </c>
      <c r="E2" t="s">
        <v>45</v>
      </c>
      <c r="G2" s="11"/>
      <c r="H2" s="11"/>
      <c r="L2" t="s">
        <v>40</v>
      </c>
      <c r="M2" s="1" t="s">
        <v>28</v>
      </c>
    </row>
    <row r="3" spans="1:21" x14ac:dyDescent="0.25">
      <c r="A3" s="4">
        <v>1</v>
      </c>
      <c r="B3" s="115">
        <v>0.45555555555555555</v>
      </c>
      <c r="C3" s="117">
        <v>0.45931712962962962</v>
      </c>
      <c r="D3" s="116">
        <f t="shared" ref="D3:D30" si="0">C3-B3</f>
        <v>3.76157407407407E-3</v>
      </c>
      <c r="E3" s="5">
        <f>HOUR(D3)*3600+MINUTE(D3)*60+SECOND(D3)</f>
        <v>325</v>
      </c>
      <c r="F3" s="5"/>
      <c r="G3" s="34"/>
      <c r="H3" s="34"/>
      <c r="I3" s="34"/>
      <c r="J3" s="4"/>
      <c r="K3" s="34"/>
      <c r="L3" s="5">
        <v>308</v>
      </c>
      <c r="M3" s="33">
        <f>L3-E3</f>
        <v>-17</v>
      </c>
      <c r="N3" s="33">
        <f>M3*0.02</f>
        <v>-0.34</v>
      </c>
      <c r="O3" s="33">
        <v>0.34</v>
      </c>
      <c r="P3" s="22"/>
      <c r="Q3" s="4"/>
      <c r="R3" s="4"/>
      <c r="T3" t="s">
        <v>47</v>
      </c>
    </row>
    <row r="4" spans="1:21" x14ac:dyDescent="0.25">
      <c r="A4" s="4">
        <v>2</v>
      </c>
      <c r="B4" s="115">
        <v>0.45624999999999999</v>
      </c>
      <c r="C4" s="117">
        <v>0.45983796296296298</v>
      </c>
      <c r="D4" s="116">
        <f t="shared" si="0"/>
        <v>3.5879629629629872E-3</v>
      </c>
      <c r="E4" s="5">
        <f t="shared" ref="E4:E48" si="1">HOUR(D4)*3600+MINUTE(D4)*60+SECOND(D4)</f>
        <v>310</v>
      </c>
      <c r="F4" s="5"/>
      <c r="G4" s="4"/>
      <c r="H4" s="34"/>
      <c r="I4" s="34"/>
      <c r="J4" s="4"/>
      <c r="K4" s="34"/>
      <c r="L4" s="5">
        <v>308</v>
      </c>
      <c r="M4" s="33">
        <f t="shared" ref="M4:M30" si="2">L4-E4</f>
        <v>-2</v>
      </c>
      <c r="N4" s="33">
        <f t="shared" ref="N4:N48" si="3">M4*0.02</f>
        <v>-0.04</v>
      </c>
      <c r="O4" s="22">
        <v>0.04</v>
      </c>
      <c r="P4" s="22"/>
      <c r="Q4" s="4"/>
      <c r="R4" s="4"/>
      <c r="T4" t="s">
        <v>48</v>
      </c>
    </row>
    <row r="5" spans="1:21" x14ac:dyDescent="0.25">
      <c r="A5" s="4">
        <v>3</v>
      </c>
      <c r="B5" s="115">
        <v>0.4513888888888889</v>
      </c>
      <c r="C5" s="117">
        <v>0.4548726851851852</v>
      </c>
      <c r="D5" s="116">
        <f t="shared" si="0"/>
        <v>3.4837962962963043E-3</v>
      </c>
      <c r="E5" s="5">
        <f t="shared" si="1"/>
        <v>301</v>
      </c>
      <c r="F5" s="5"/>
      <c r="G5" s="4"/>
      <c r="H5" s="34"/>
      <c r="I5" s="34"/>
      <c r="J5" s="4"/>
      <c r="K5" s="34"/>
      <c r="L5" s="5">
        <v>308</v>
      </c>
      <c r="M5" s="33">
        <f t="shared" si="2"/>
        <v>7</v>
      </c>
      <c r="N5" s="33">
        <f t="shared" si="3"/>
        <v>0.14000000000000001</v>
      </c>
      <c r="O5" s="22">
        <v>0.14000000000000001</v>
      </c>
      <c r="P5" s="22"/>
      <c r="Q5" s="4"/>
      <c r="R5" s="4"/>
    </row>
    <row r="6" spans="1:21" x14ac:dyDescent="0.25">
      <c r="A6" s="4">
        <v>4</v>
      </c>
      <c r="B6" s="115">
        <v>0.46249999999999997</v>
      </c>
      <c r="C6" s="117">
        <v>0.46633101851851855</v>
      </c>
      <c r="D6" s="116">
        <f t="shared" si="0"/>
        <v>3.8310185185185808E-3</v>
      </c>
      <c r="E6" s="5">
        <f t="shared" si="1"/>
        <v>331</v>
      </c>
      <c r="F6" s="5"/>
      <c r="G6" s="4"/>
      <c r="H6" s="34"/>
      <c r="I6" s="34"/>
      <c r="J6" s="4"/>
      <c r="K6" s="34"/>
      <c r="L6" s="5">
        <v>308</v>
      </c>
      <c r="M6" s="33">
        <f t="shared" si="2"/>
        <v>-23</v>
      </c>
      <c r="N6" s="33">
        <f t="shared" si="3"/>
        <v>-0.46</v>
      </c>
      <c r="O6" s="22">
        <v>0.46</v>
      </c>
      <c r="P6" s="22"/>
      <c r="Q6" s="4"/>
      <c r="R6" s="4"/>
    </row>
    <row r="7" spans="1:21" x14ac:dyDescent="0.25">
      <c r="A7" s="31">
        <v>5</v>
      </c>
      <c r="B7" s="115">
        <v>0.44097222222222227</v>
      </c>
      <c r="C7" s="117">
        <v>0.4445601851851852</v>
      </c>
      <c r="D7" s="116">
        <f t="shared" si="0"/>
        <v>3.5879629629629317E-3</v>
      </c>
      <c r="E7" s="5">
        <f t="shared" si="1"/>
        <v>310</v>
      </c>
      <c r="F7" s="5"/>
      <c r="G7" s="31"/>
      <c r="H7" s="34"/>
      <c r="I7" s="34"/>
      <c r="J7" s="31"/>
      <c r="K7" s="34"/>
      <c r="L7" s="5">
        <v>308</v>
      </c>
      <c r="M7" s="33">
        <f t="shared" si="2"/>
        <v>-2</v>
      </c>
      <c r="N7" s="33">
        <f t="shared" si="3"/>
        <v>-0.04</v>
      </c>
      <c r="O7" s="22">
        <v>0.04</v>
      </c>
      <c r="P7" s="22"/>
      <c r="Q7" s="4"/>
      <c r="R7" s="4"/>
      <c r="S7" s="15"/>
      <c r="T7" s="15"/>
      <c r="U7" s="15"/>
    </row>
    <row r="8" spans="1:21" x14ac:dyDescent="0.25">
      <c r="A8" s="31">
        <v>6</v>
      </c>
      <c r="B8" s="115">
        <v>0.44305555555555554</v>
      </c>
      <c r="C8" s="117">
        <v>0.44662037037037039</v>
      </c>
      <c r="D8" s="116">
        <f t="shared" si="0"/>
        <v>3.564814814814854E-3</v>
      </c>
      <c r="E8" s="5">
        <f t="shared" si="1"/>
        <v>308</v>
      </c>
      <c r="F8" s="5"/>
      <c r="G8" s="31"/>
      <c r="H8" s="34"/>
      <c r="I8" s="34"/>
      <c r="J8" s="31"/>
      <c r="K8" s="34"/>
      <c r="L8" s="5">
        <v>308</v>
      </c>
      <c r="M8" s="33">
        <f t="shared" si="2"/>
        <v>0</v>
      </c>
      <c r="N8" s="33">
        <f t="shared" si="3"/>
        <v>0</v>
      </c>
      <c r="O8" s="22">
        <v>0</v>
      </c>
      <c r="P8" s="22"/>
      <c r="Q8" s="4"/>
      <c r="R8" s="4"/>
      <c r="S8" s="15"/>
      <c r="T8" s="15"/>
      <c r="U8" s="15"/>
    </row>
    <row r="9" spans="1:21" x14ac:dyDescent="0.25">
      <c r="A9" s="17">
        <v>7</v>
      </c>
      <c r="B9" s="115">
        <v>0.47083333333333338</v>
      </c>
      <c r="C9" s="117">
        <v>0.47440972222222227</v>
      </c>
      <c r="D9" s="116">
        <f t="shared" si="0"/>
        <v>3.5763888888888928E-3</v>
      </c>
      <c r="E9" s="5">
        <f t="shared" si="1"/>
        <v>309</v>
      </c>
      <c r="F9" s="5"/>
      <c r="G9" s="17"/>
      <c r="H9" s="34"/>
      <c r="I9" s="34"/>
      <c r="J9" s="17"/>
      <c r="K9" s="34"/>
      <c r="L9" s="5">
        <v>308</v>
      </c>
      <c r="M9" s="33">
        <f t="shared" si="2"/>
        <v>-1</v>
      </c>
      <c r="N9" s="33">
        <f t="shared" si="3"/>
        <v>-0.02</v>
      </c>
      <c r="O9" s="22">
        <v>0.02</v>
      </c>
      <c r="P9" s="22"/>
      <c r="Q9" s="4"/>
      <c r="R9" s="4"/>
      <c r="S9" s="15"/>
      <c r="T9" s="15"/>
      <c r="U9" s="15"/>
    </row>
    <row r="10" spans="1:21" x14ac:dyDescent="0.25">
      <c r="A10" s="17">
        <v>8</v>
      </c>
      <c r="B10" s="115">
        <v>0.45694444444444443</v>
      </c>
      <c r="C10" s="117">
        <v>0.46059027777777778</v>
      </c>
      <c r="D10" s="116">
        <f t="shared" si="0"/>
        <v>3.6458333333333481E-3</v>
      </c>
      <c r="E10" s="5">
        <f t="shared" si="1"/>
        <v>315</v>
      </c>
      <c r="F10" s="5"/>
      <c r="G10" s="17"/>
      <c r="H10" s="34"/>
      <c r="I10" s="34"/>
      <c r="J10" s="17"/>
      <c r="K10" s="34"/>
      <c r="L10" s="5">
        <v>308</v>
      </c>
      <c r="M10" s="33">
        <f t="shared" si="2"/>
        <v>-7</v>
      </c>
      <c r="N10" s="33">
        <f t="shared" si="3"/>
        <v>-0.14000000000000001</v>
      </c>
      <c r="O10" s="22">
        <v>0.14000000000000001</v>
      </c>
      <c r="P10" s="22"/>
      <c r="Q10" s="4"/>
      <c r="R10" s="21"/>
    </row>
    <row r="11" spans="1:21" x14ac:dyDescent="0.25">
      <c r="A11" s="17">
        <v>9</v>
      </c>
      <c r="B11" s="115">
        <v>0.44791666666666669</v>
      </c>
      <c r="C11" s="117">
        <v>0.45146990740740739</v>
      </c>
      <c r="D11" s="116">
        <f t="shared" si="0"/>
        <v>3.5532407407407041E-3</v>
      </c>
      <c r="E11" s="5">
        <f t="shared" si="1"/>
        <v>307</v>
      </c>
      <c r="F11" s="5"/>
      <c r="G11" s="17"/>
      <c r="H11" s="34"/>
      <c r="I11" s="34"/>
      <c r="J11" s="17"/>
      <c r="K11" s="34"/>
      <c r="L11" s="5">
        <v>308</v>
      </c>
      <c r="M11" s="33">
        <f t="shared" si="2"/>
        <v>1</v>
      </c>
      <c r="N11" s="33">
        <f t="shared" si="3"/>
        <v>0.02</v>
      </c>
      <c r="O11" s="22">
        <v>0.02</v>
      </c>
      <c r="P11" s="22"/>
      <c r="Q11" s="4"/>
      <c r="R11" s="4"/>
      <c r="T11" s="8" t="s">
        <v>21</v>
      </c>
    </row>
    <row r="12" spans="1:21" x14ac:dyDescent="0.25">
      <c r="A12" s="17">
        <v>10</v>
      </c>
      <c r="B12" s="115">
        <v>0.45</v>
      </c>
      <c r="C12" s="117">
        <v>0.45356481481481481</v>
      </c>
      <c r="D12" s="116">
        <f t="shared" si="0"/>
        <v>3.5648148148147984E-3</v>
      </c>
      <c r="E12" s="5">
        <f t="shared" si="1"/>
        <v>308</v>
      </c>
      <c r="F12" s="5"/>
      <c r="G12" s="17"/>
      <c r="H12" s="34"/>
      <c r="I12" s="34"/>
      <c r="J12" s="17"/>
      <c r="K12" s="34"/>
      <c r="L12" s="5">
        <v>308</v>
      </c>
      <c r="M12" s="33">
        <f t="shared" si="2"/>
        <v>0</v>
      </c>
      <c r="N12" s="33">
        <f t="shared" si="3"/>
        <v>0</v>
      </c>
      <c r="O12" s="22">
        <v>0</v>
      </c>
      <c r="P12" s="22"/>
      <c r="Q12" s="4"/>
      <c r="R12" s="4"/>
      <c r="T12" t="s">
        <v>22</v>
      </c>
    </row>
    <row r="13" spans="1:21" x14ac:dyDescent="0.25">
      <c r="A13" s="17">
        <v>11</v>
      </c>
      <c r="B13" s="115">
        <v>0.45347222222222222</v>
      </c>
      <c r="C13" s="117">
        <v>0.45729166666666665</v>
      </c>
      <c r="D13" s="116">
        <f t="shared" si="0"/>
        <v>3.8194444444444309E-3</v>
      </c>
      <c r="E13" s="5">
        <f t="shared" si="1"/>
        <v>330</v>
      </c>
      <c r="F13" s="5"/>
      <c r="G13" s="17"/>
      <c r="H13" s="34"/>
      <c r="I13" s="34"/>
      <c r="J13" s="17"/>
      <c r="K13" s="34"/>
      <c r="L13" s="5">
        <v>308</v>
      </c>
      <c r="M13" s="33">
        <f t="shared" si="2"/>
        <v>-22</v>
      </c>
      <c r="N13" s="33">
        <f t="shared" si="3"/>
        <v>-0.44</v>
      </c>
      <c r="O13" s="22">
        <v>0.44</v>
      </c>
      <c r="P13" s="22"/>
      <c r="Q13" s="4"/>
      <c r="R13" s="4"/>
      <c r="T13" t="s">
        <v>23</v>
      </c>
    </row>
    <row r="14" spans="1:21" x14ac:dyDescent="0.25">
      <c r="A14" s="17">
        <v>12</v>
      </c>
      <c r="B14" s="115">
        <v>0.44861111111111113</v>
      </c>
      <c r="C14" s="117">
        <v>0.45210648148148147</v>
      </c>
      <c r="D14" s="116">
        <f t="shared" si="0"/>
        <v>3.4953703703703431E-3</v>
      </c>
      <c r="E14" s="5">
        <f t="shared" si="1"/>
        <v>302</v>
      </c>
      <c r="F14" s="5"/>
      <c r="G14" s="17"/>
      <c r="H14" s="34"/>
      <c r="I14" s="34"/>
      <c r="J14" s="17"/>
      <c r="K14" s="34"/>
      <c r="L14" s="5">
        <v>308</v>
      </c>
      <c r="M14" s="33">
        <f t="shared" si="2"/>
        <v>6</v>
      </c>
      <c r="N14" s="33">
        <f t="shared" si="3"/>
        <v>0.12</v>
      </c>
      <c r="O14" s="22">
        <v>0.12</v>
      </c>
      <c r="P14" s="22"/>
      <c r="Q14" s="4"/>
      <c r="R14" s="4"/>
      <c r="T14" t="s">
        <v>24</v>
      </c>
    </row>
    <row r="15" spans="1:21" x14ac:dyDescent="0.25">
      <c r="A15" s="17">
        <v>13</v>
      </c>
      <c r="B15" s="115">
        <v>0.45069444444444445</v>
      </c>
      <c r="C15" s="117">
        <v>0.45430555555555557</v>
      </c>
      <c r="D15" s="116">
        <f t="shared" si="0"/>
        <v>3.6111111111111205E-3</v>
      </c>
      <c r="E15" s="5">
        <f t="shared" si="1"/>
        <v>312</v>
      </c>
      <c r="F15" s="5"/>
      <c r="G15" s="17"/>
      <c r="H15" s="34"/>
      <c r="I15" s="34"/>
      <c r="J15" s="17"/>
      <c r="K15" s="34"/>
      <c r="L15" s="5">
        <v>308</v>
      </c>
      <c r="M15" s="33">
        <f t="shared" si="2"/>
        <v>-4</v>
      </c>
      <c r="N15" s="33">
        <f t="shared" si="3"/>
        <v>-0.08</v>
      </c>
      <c r="O15" s="22">
        <v>0.08</v>
      </c>
      <c r="P15" s="22"/>
      <c r="Q15" s="4"/>
      <c r="R15" s="4"/>
    </row>
    <row r="16" spans="1:21" x14ac:dyDescent="0.25">
      <c r="A16" s="17">
        <v>14</v>
      </c>
      <c r="B16" s="115">
        <v>0.44930555555555557</v>
      </c>
      <c r="C16" s="117">
        <v>0.45288194444444446</v>
      </c>
      <c r="D16" s="116">
        <f t="shared" si="0"/>
        <v>3.5763888888888928E-3</v>
      </c>
      <c r="E16" s="5">
        <f t="shared" si="1"/>
        <v>309</v>
      </c>
      <c r="F16" s="5"/>
      <c r="G16" s="17"/>
      <c r="H16" s="34"/>
      <c r="I16" s="34"/>
      <c r="J16" s="17"/>
      <c r="K16" s="34"/>
      <c r="L16" s="5">
        <v>308</v>
      </c>
      <c r="M16" s="33">
        <f t="shared" si="2"/>
        <v>-1</v>
      </c>
      <c r="N16" s="33">
        <f t="shared" si="3"/>
        <v>-0.02</v>
      </c>
      <c r="O16" s="22">
        <v>0.02</v>
      </c>
      <c r="P16" s="22"/>
      <c r="Q16" s="4"/>
      <c r="R16" s="4"/>
    </row>
    <row r="17" spans="1:22" x14ac:dyDescent="0.25">
      <c r="A17" s="17">
        <v>15</v>
      </c>
      <c r="B17" s="115">
        <v>0.45277777777777778</v>
      </c>
      <c r="C17" s="117">
        <v>0.45618055555555559</v>
      </c>
      <c r="D17" s="116">
        <f t="shared" si="0"/>
        <v>3.4027777777778101E-3</v>
      </c>
      <c r="E17" s="5">
        <f t="shared" si="1"/>
        <v>294</v>
      </c>
      <c r="F17" s="5"/>
      <c r="G17" s="17"/>
      <c r="H17" s="34"/>
      <c r="I17" s="34"/>
      <c r="J17" s="17"/>
      <c r="K17" s="34"/>
      <c r="L17" s="5">
        <v>308</v>
      </c>
      <c r="M17" s="33">
        <f t="shared" si="2"/>
        <v>14</v>
      </c>
      <c r="N17" s="33">
        <f t="shared" si="3"/>
        <v>0.28000000000000003</v>
      </c>
      <c r="O17" s="22">
        <v>0.28000000000000003</v>
      </c>
      <c r="P17" s="22"/>
      <c r="Q17" s="4"/>
      <c r="R17" s="4"/>
      <c r="T17">
        <v>360</v>
      </c>
      <c r="U17">
        <f>435-367</f>
        <v>68</v>
      </c>
    </row>
    <row r="18" spans="1:22" x14ac:dyDescent="0.25">
      <c r="A18" s="17">
        <v>16</v>
      </c>
      <c r="B18" s="115">
        <v>0.45208333333333334</v>
      </c>
      <c r="C18" s="117">
        <v>0.45560185185185187</v>
      </c>
      <c r="D18" s="116">
        <f t="shared" si="0"/>
        <v>3.5185185185185319E-3</v>
      </c>
      <c r="E18" s="5">
        <f t="shared" si="1"/>
        <v>304</v>
      </c>
      <c r="F18" s="5"/>
      <c r="G18" s="17"/>
      <c r="H18" s="34"/>
      <c r="I18" s="34"/>
      <c r="J18" s="17"/>
      <c r="K18" s="34"/>
      <c r="L18" s="5">
        <v>308</v>
      </c>
      <c r="M18" s="33">
        <f t="shared" si="2"/>
        <v>4</v>
      </c>
      <c r="N18" s="33">
        <f t="shared" si="3"/>
        <v>0.08</v>
      </c>
      <c r="O18" s="22">
        <v>0.08</v>
      </c>
      <c r="P18" s="22"/>
      <c r="Q18" s="4"/>
      <c r="R18" s="4"/>
      <c r="T18">
        <v>46</v>
      </c>
    </row>
    <row r="19" spans="1:22" x14ac:dyDescent="0.25">
      <c r="A19" s="17">
        <v>17</v>
      </c>
      <c r="B19" s="115">
        <v>0.45416666666666666</v>
      </c>
      <c r="C19" s="117">
        <v>0.45754629629629634</v>
      </c>
      <c r="D19" s="116">
        <f t="shared" si="0"/>
        <v>3.3796296296296768E-3</v>
      </c>
      <c r="E19" s="5">
        <f t="shared" si="1"/>
        <v>292</v>
      </c>
      <c r="F19" s="5"/>
      <c r="G19" s="17"/>
      <c r="H19" s="34"/>
      <c r="I19" s="34"/>
      <c r="J19" s="17"/>
      <c r="K19" s="34"/>
      <c r="L19" s="5">
        <v>308</v>
      </c>
      <c r="M19" s="33">
        <f t="shared" si="2"/>
        <v>16</v>
      </c>
      <c r="N19" s="33">
        <f t="shared" si="3"/>
        <v>0.32</v>
      </c>
      <c r="O19" s="22">
        <v>0.32</v>
      </c>
      <c r="P19" s="22"/>
      <c r="Q19" s="4"/>
      <c r="R19" s="4"/>
    </row>
    <row r="20" spans="1:22" x14ac:dyDescent="0.25">
      <c r="A20" s="17">
        <v>18</v>
      </c>
      <c r="B20" s="115">
        <v>0.45763888888888887</v>
      </c>
      <c r="C20" s="117">
        <v>0.46120370370370373</v>
      </c>
      <c r="D20" s="116">
        <f t="shared" si="0"/>
        <v>3.564814814814854E-3</v>
      </c>
      <c r="E20" s="5">
        <f t="shared" si="1"/>
        <v>308</v>
      </c>
      <c r="F20" s="5"/>
      <c r="G20" s="17"/>
      <c r="H20" s="34"/>
      <c r="I20" s="34"/>
      <c r="J20" s="17"/>
      <c r="K20" s="34"/>
      <c r="L20" s="5">
        <v>308</v>
      </c>
      <c r="M20" s="33">
        <f t="shared" si="2"/>
        <v>0</v>
      </c>
      <c r="N20" s="33">
        <f t="shared" si="3"/>
        <v>0</v>
      </c>
      <c r="O20" s="22">
        <v>0</v>
      </c>
      <c r="P20" s="22"/>
      <c r="Q20" s="4"/>
      <c r="R20" s="4"/>
    </row>
    <row r="21" spans="1:22" x14ac:dyDescent="0.25">
      <c r="A21" s="17">
        <v>19</v>
      </c>
      <c r="B21" s="115">
        <v>0.45902777777777781</v>
      </c>
      <c r="C21" s="117">
        <v>0.46275462962962965</v>
      </c>
      <c r="D21" s="116">
        <f t="shared" si="0"/>
        <v>3.7268518518518423E-3</v>
      </c>
      <c r="E21" s="5">
        <f t="shared" si="1"/>
        <v>322</v>
      </c>
      <c r="F21" s="5"/>
      <c r="G21" s="17"/>
      <c r="H21" s="34"/>
      <c r="I21" s="34"/>
      <c r="J21" s="17"/>
      <c r="K21" s="34"/>
      <c r="L21" s="5">
        <v>308</v>
      </c>
      <c r="M21" s="33">
        <f t="shared" si="2"/>
        <v>-14</v>
      </c>
      <c r="N21" s="33">
        <f t="shared" si="3"/>
        <v>-0.28000000000000003</v>
      </c>
      <c r="O21" s="22">
        <v>0.28000000000000003</v>
      </c>
      <c r="P21" s="22"/>
      <c r="Q21" s="4"/>
      <c r="R21" s="4"/>
    </row>
    <row r="22" spans="1:22" x14ac:dyDescent="0.25">
      <c r="A22" s="17">
        <v>20</v>
      </c>
      <c r="B22" s="115">
        <v>0.4548611111111111</v>
      </c>
      <c r="C22" s="117">
        <v>0.45917824074074076</v>
      </c>
      <c r="D22" s="116">
        <f t="shared" si="0"/>
        <v>4.3171296296296569E-3</v>
      </c>
      <c r="E22" s="5">
        <f t="shared" si="1"/>
        <v>373</v>
      </c>
      <c r="F22" s="5"/>
      <c r="G22" s="17"/>
      <c r="H22" s="34"/>
      <c r="I22" s="34"/>
      <c r="J22" s="17"/>
      <c r="K22" s="34"/>
      <c r="L22" s="5">
        <v>308</v>
      </c>
      <c r="M22" s="33">
        <f t="shared" si="2"/>
        <v>-65</v>
      </c>
      <c r="N22" s="33">
        <f t="shared" si="3"/>
        <v>-1.3</v>
      </c>
      <c r="O22" s="22">
        <v>1.3</v>
      </c>
      <c r="P22" s="22"/>
      <c r="Q22" s="4"/>
      <c r="R22" s="4"/>
    </row>
    <row r="23" spans="1:22" x14ac:dyDescent="0.25">
      <c r="A23" s="17">
        <v>21</v>
      </c>
      <c r="B23" s="115">
        <v>0.45833333333333331</v>
      </c>
      <c r="C23" s="117">
        <v>0.46186342592592594</v>
      </c>
      <c r="D23" s="116">
        <f t="shared" si="0"/>
        <v>3.5300925925926263E-3</v>
      </c>
      <c r="E23" s="5">
        <f t="shared" si="1"/>
        <v>305</v>
      </c>
      <c r="F23" s="5"/>
      <c r="G23" s="17"/>
      <c r="H23" s="34"/>
      <c r="I23" s="34"/>
      <c r="J23" s="17"/>
      <c r="K23" s="34"/>
      <c r="L23" s="5">
        <v>308</v>
      </c>
      <c r="M23" s="33">
        <f t="shared" si="2"/>
        <v>3</v>
      </c>
      <c r="N23" s="33">
        <f t="shared" si="3"/>
        <v>0.06</v>
      </c>
      <c r="O23" s="22">
        <v>0.06</v>
      </c>
      <c r="P23" s="22"/>
      <c r="Q23" s="4"/>
      <c r="R23" s="4"/>
    </row>
    <row r="24" spans="1:22" x14ac:dyDescent="0.25">
      <c r="A24" s="17">
        <v>22</v>
      </c>
      <c r="B24" s="115">
        <v>0.46527777777777773</v>
      </c>
      <c r="C24" s="117">
        <v>0.46883101851851849</v>
      </c>
      <c r="D24" s="116">
        <f t="shared" si="0"/>
        <v>3.5532407407407596E-3</v>
      </c>
      <c r="E24" s="5">
        <f t="shared" si="1"/>
        <v>307</v>
      </c>
      <c r="F24" s="5"/>
      <c r="G24" s="17"/>
      <c r="H24" s="34"/>
      <c r="I24" s="34"/>
      <c r="J24" s="17"/>
      <c r="K24" s="34"/>
      <c r="L24" s="5">
        <v>308</v>
      </c>
      <c r="M24" s="33">
        <f t="shared" si="2"/>
        <v>1</v>
      </c>
      <c r="N24" s="33">
        <f t="shared" si="3"/>
        <v>0.02</v>
      </c>
      <c r="O24" s="22">
        <v>0.02</v>
      </c>
      <c r="P24" s="22"/>
      <c r="Q24" s="4"/>
      <c r="R24" s="4"/>
    </row>
    <row r="25" spans="1:22" x14ac:dyDescent="0.25">
      <c r="A25" s="17">
        <v>23</v>
      </c>
      <c r="B25" s="115">
        <v>0.4597222222222222</v>
      </c>
      <c r="C25" s="117">
        <v>0.46306712962962965</v>
      </c>
      <c r="D25" s="116">
        <f t="shared" si="0"/>
        <v>3.3449074074074492E-3</v>
      </c>
      <c r="E25" s="5">
        <f t="shared" si="1"/>
        <v>289</v>
      </c>
      <c r="F25" s="5"/>
      <c r="G25" s="17"/>
      <c r="H25" s="34"/>
      <c r="I25" s="34"/>
      <c r="J25" s="17"/>
      <c r="K25" s="34"/>
      <c r="L25" s="5">
        <v>308</v>
      </c>
      <c r="M25" s="33">
        <f t="shared" si="2"/>
        <v>19</v>
      </c>
      <c r="N25" s="33">
        <f t="shared" si="3"/>
        <v>0.38</v>
      </c>
      <c r="O25" s="22">
        <v>0.38</v>
      </c>
      <c r="P25" s="22"/>
      <c r="Q25" s="4"/>
      <c r="R25" s="4"/>
      <c r="T25">
        <v>120</v>
      </c>
      <c r="U25">
        <v>180</v>
      </c>
      <c r="V25">
        <v>240</v>
      </c>
    </row>
    <row r="26" spans="1:22" x14ac:dyDescent="0.25">
      <c r="A26" s="17">
        <v>24</v>
      </c>
      <c r="B26" s="115">
        <v>0.4604166666666667</v>
      </c>
      <c r="C26" s="117">
        <v>0.46401620370370367</v>
      </c>
      <c r="D26" s="116">
        <f t="shared" si="0"/>
        <v>3.5995370370369706E-3</v>
      </c>
      <c r="E26" s="5">
        <f t="shared" si="1"/>
        <v>311</v>
      </c>
      <c r="F26" s="5"/>
      <c r="G26" s="17"/>
      <c r="H26" s="34"/>
      <c r="I26" s="34"/>
      <c r="J26" s="17"/>
      <c r="K26" s="34"/>
      <c r="L26" s="5">
        <v>308</v>
      </c>
      <c r="M26" s="33">
        <f t="shared" si="2"/>
        <v>-3</v>
      </c>
      <c r="N26" s="33">
        <f t="shared" si="3"/>
        <v>-0.06</v>
      </c>
      <c r="O26" s="22">
        <v>0.06</v>
      </c>
      <c r="P26" s="22"/>
      <c r="Q26" s="4"/>
      <c r="R26" s="4"/>
      <c r="T26">
        <v>59</v>
      </c>
      <c r="U26">
        <v>23</v>
      </c>
      <c r="V26">
        <v>32</v>
      </c>
    </row>
    <row r="27" spans="1:22" x14ac:dyDescent="0.25">
      <c r="A27" s="17">
        <v>25</v>
      </c>
      <c r="B27" s="115">
        <v>0.46111111111111108</v>
      </c>
      <c r="C27" s="117">
        <v>0.46471064814814816</v>
      </c>
      <c r="D27" s="116">
        <f t="shared" si="0"/>
        <v>3.5995370370370816E-3</v>
      </c>
      <c r="E27" s="5">
        <f t="shared" si="1"/>
        <v>311</v>
      </c>
      <c r="F27" s="5"/>
      <c r="G27" s="17"/>
      <c r="H27" s="34"/>
      <c r="I27" s="34"/>
      <c r="J27" s="17"/>
      <c r="K27" s="34"/>
      <c r="L27" s="5">
        <v>308</v>
      </c>
      <c r="M27" s="33">
        <f t="shared" si="2"/>
        <v>-3</v>
      </c>
      <c r="N27" s="33">
        <f t="shared" si="3"/>
        <v>-0.06</v>
      </c>
      <c r="O27" s="22">
        <v>0.06</v>
      </c>
      <c r="P27" s="22"/>
      <c r="Q27" s="4"/>
      <c r="R27" s="4"/>
      <c r="T27">
        <f>SUM(T25:T26)</f>
        <v>179</v>
      </c>
      <c r="U27">
        <f>SUM(U25:U26)</f>
        <v>203</v>
      </c>
      <c r="V27">
        <f>SUM(V25:V26)</f>
        <v>272</v>
      </c>
    </row>
    <row r="28" spans="1:22" x14ac:dyDescent="0.25">
      <c r="A28" s="17">
        <v>26</v>
      </c>
      <c r="B28" s="115">
        <v>0.46180555555555558</v>
      </c>
      <c r="C28" s="117">
        <v>0.46571759259259254</v>
      </c>
      <c r="D28" s="116">
        <f t="shared" si="0"/>
        <v>3.9120370370369639E-3</v>
      </c>
      <c r="E28" s="5">
        <f t="shared" si="1"/>
        <v>338</v>
      </c>
      <c r="F28" s="5"/>
      <c r="G28" s="17"/>
      <c r="H28" s="34"/>
      <c r="I28" s="34"/>
      <c r="J28" s="17"/>
      <c r="K28" s="34"/>
      <c r="L28" s="5">
        <v>308</v>
      </c>
      <c r="M28" s="33">
        <f t="shared" si="2"/>
        <v>-30</v>
      </c>
      <c r="N28" s="33">
        <f t="shared" si="3"/>
        <v>-0.6</v>
      </c>
      <c r="O28" s="22">
        <v>0.6</v>
      </c>
      <c r="P28" s="22"/>
      <c r="Q28" s="4"/>
      <c r="R28" s="4"/>
    </row>
    <row r="29" spans="1:22" x14ac:dyDescent="0.25">
      <c r="A29" s="17">
        <v>27</v>
      </c>
      <c r="B29" s="115">
        <v>0.46666666666666662</v>
      </c>
      <c r="C29" s="117">
        <v>0.47065972222222219</v>
      </c>
      <c r="D29" s="116">
        <f t="shared" si="0"/>
        <v>3.9930555555555691E-3</v>
      </c>
      <c r="E29" s="5">
        <f t="shared" si="1"/>
        <v>345</v>
      </c>
      <c r="F29" s="5"/>
      <c r="G29" s="17"/>
      <c r="H29" s="34"/>
      <c r="I29" s="34"/>
      <c r="J29" s="17"/>
      <c r="K29" s="34"/>
      <c r="L29" s="5">
        <v>308</v>
      </c>
      <c r="M29" s="33">
        <f t="shared" si="2"/>
        <v>-37</v>
      </c>
      <c r="N29" s="33">
        <f t="shared" si="3"/>
        <v>-0.74</v>
      </c>
      <c r="O29" s="22">
        <v>0.74</v>
      </c>
      <c r="P29" s="22"/>
      <c r="Q29" s="4"/>
      <c r="R29" s="4"/>
    </row>
    <row r="30" spans="1:22" x14ac:dyDescent="0.25">
      <c r="A30" s="17">
        <v>28</v>
      </c>
      <c r="B30" s="115">
        <v>0.46319444444444446</v>
      </c>
      <c r="C30" s="117">
        <v>0.46677083333333336</v>
      </c>
      <c r="D30" s="116">
        <f t="shared" si="0"/>
        <v>3.5763888888888928E-3</v>
      </c>
      <c r="E30" s="5">
        <f t="shared" si="1"/>
        <v>309</v>
      </c>
      <c r="F30" s="5"/>
      <c r="G30" s="17"/>
      <c r="H30" s="34"/>
      <c r="I30" s="34"/>
      <c r="J30" s="17"/>
      <c r="K30" s="34"/>
      <c r="L30" s="5">
        <v>308</v>
      </c>
      <c r="M30" s="33">
        <f t="shared" si="2"/>
        <v>-1</v>
      </c>
      <c r="N30" s="33">
        <f t="shared" si="3"/>
        <v>-0.02</v>
      </c>
      <c r="O30" s="22">
        <v>0.02</v>
      </c>
      <c r="P30" s="22"/>
      <c r="Q30" s="4"/>
      <c r="R30" s="4"/>
      <c r="T30" s="96" t="s">
        <v>41</v>
      </c>
    </row>
    <row r="31" spans="1:22" x14ac:dyDescent="0.25">
      <c r="A31" s="17">
        <v>29</v>
      </c>
      <c r="B31" s="115">
        <v>0.46388888888888885</v>
      </c>
      <c r="C31" s="117">
        <v>0.46744212962962961</v>
      </c>
      <c r="D31" s="116">
        <f t="shared" ref="D31:D48" si="4">C31-B31</f>
        <v>3.5532407407407596E-3</v>
      </c>
      <c r="E31" s="5">
        <f t="shared" si="1"/>
        <v>307</v>
      </c>
      <c r="F31" s="5"/>
      <c r="G31" s="17"/>
      <c r="H31" s="34"/>
      <c r="I31" s="34"/>
      <c r="J31" s="17"/>
      <c r="K31" s="34"/>
      <c r="L31" s="5">
        <v>308</v>
      </c>
      <c r="M31" s="33">
        <f t="shared" ref="M31:M48" si="5">L31-E31</f>
        <v>1</v>
      </c>
      <c r="N31" s="33">
        <f t="shared" si="3"/>
        <v>0.02</v>
      </c>
      <c r="O31" s="22">
        <v>0.02</v>
      </c>
      <c r="P31" s="22"/>
      <c r="Q31" s="4"/>
      <c r="R31" s="4"/>
    </row>
    <row r="32" spans="1:22" x14ac:dyDescent="0.25">
      <c r="A32" s="17">
        <v>30</v>
      </c>
      <c r="B32" s="115">
        <v>0.47361111111111115</v>
      </c>
      <c r="C32" s="117">
        <v>0.47748842592592594</v>
      </c>
      <c r="D32" s="116">
        <f t="shared" si="4"/>
        <v>3.8773148148147918E-3</v>
      </c>
      <c r="E32" s="5">
        <f t="shared" si="1"/>
        <v>335</v>
      </c>
      <c r="F32" s="5"/>
      <c r="G32" s="17"/>
      <c r="H32" s="34"/>
      <c r="I32" s="34"/>
      <c r="J32" s="17"/>
      <c r="K32" s="34"/>
      <c r="L32" s="5">
        <v>308</v>
      </c>
      <c r="M32" s="33">
        <f t="shared" si="5"/>
        <v>-27</v>
      </c>
      <c r="N32" s="33">
        <f t="shared" si="3"/>
        <v>-0.54</v>
      </c>
      <c r="O32" s="22">
        <v>0.54</v>
      </c>
      <c r="P32" s="22"/>
      <c r="Q32" s="4"/>
      <c r="R32" s="4"/>
    </row>
    <row r="33" spans="1:18" x14ac:dyDescent="0.25">
      <c r="A33" s="17">
        <v>31</v>
      </c>
      <c r="B33" s="115">
        <v>0.47222222222222227</v>
      </c>
      <c r="C33" s="117">
        <v>0.47540509259259256</v>
      </c>
      <c r="D33" s="116">
        <f t="shared" si="4"/>
        <v>3.1828703703702943E-3</v>
      </c>
      <c r="E33" s="5">
        <f t="shared" si="1"/>
        <v>275</v>
      </c>
      <c r="F33" s="5"/>
      <c r="G33" s="17"/>
      <c r="H33" s="34"/>
      <c r="I33" s="34"/>
      <c r="J33" s="17"/>
      <c r="K33" s="34"/>
      <c r="L33" s="5">
        <v>308</v>
      </c>
      <c r="M33" s="33">
        <f t="shared" si="5"/>
        <v>33</v>
      </c>
      <c r="N33" s="33">
        <f t="shared" si="3"/>
        <v>0.66</v>
      </c>
      <c r="O33" s="22">
        <v>0.66</v>
      </c>
      <c r="P33" s="22"/>
      <c r="Q33" s="4"/>
      <c r="R33" s="4"/>
    </row>
    <row r="34" spans="1:18" x14ac:dyDescent="0.25">
      <c r="A34" s="17">
        <v>32</v>
      </c>
      <c r="B34" s="115">
        <v>0.46736111111111112</v>
      </c>
      <c r="C34" s="117">
        <v>0.47108796296296296</v>
      </c>
      <c r="D34" s="116">
        <f t="shared" si="4"/>
        <v>3.7268518518518423E-3</v>
      </c>
      <c r="E34" s="5">
        <f t="shared" si="1"/>
        <v>322</v>
      </c>
      <c r="F34" s="5"/>
      <c r="G34" s="17"/>
      <c r="H34" s="34"/>
      <c r="I34" s="34"/>
      <c r="J34" s="17"/>
      <c r="K34" s="34"/>
      <c r="L34" s="5">
        <v>308</v>
      </c>
      <c r="M34" s="33">
        <f t="shared" si="5"/>
        <v>-14</v>
      </c>
      <c r="N34" s="33">
        <f t="shared" si="3"/>
        <v>-0.28000000000000003</v>
      </c>
      <c r="O34" s="22">
        <v>0.28000000000000003</v>
      </c>
      <c r="P34" s="22"/>
      <c r="Q34" s="4"/>
      <c r="R34" s="4"/>
    </row>
    <row r="35" spans="1:18" x14ac:dyDescent="0.25">
      <c r="A35" s="17">
        <v>33</v>
      </c>
      <c r="B35" s="115">
        <v>0.46875</v>
      </c>
      <c r="C35" s="117">
        <v>0.47296296296296297</v>
      </c>
      <c r="D35" s="116">
        <f t="shared" si="4"/>
        <v>4.2129629629629739E-3</v>
      </c>
      <c r="E35" s="5">
        <f t="shared" si="1"/>
        <v>364</v>
      </c>
      <c r="F35" s="56"/>
      <c r="G35" s="17"/>
      <c r="H35" s="34"/>
      <c r="I35" s="55"/>
      <c r="J35" s="17"/>
      <c r="K35" s="34"/>
      <c r="L35" s="5">
        <v>308</v>
      </c>
      <c r="M35" s="33">
        <f t="shared" si="5"/>
        <v>-56</v>
      </c>
      <c r="N35" s="33">
        <f t="shared" si="3"/>
        <v>-1.1200000000000001</v>
      </c>
      <c r="O35" s="22">
        <v>1.1200000000000001</v>
      </c>
      <c r="P35" s="22"/>
      <c r="Q35" s="6"/>
      <c r="R35" s="6"/>
    </row>
    <row r="36" spans="1:18" x14ac:dyDescent="0.25">
      <c r="A36" s="17">
        <v>34</v>
      </c>
      <c r="B36" s="115">
        <v>0.4694444444444445</v>
      </c>
      <c r="C36" s="117">
        <v>0.47303240740740743</v>
      </c>
      <c r="D36" s="116">
        <f t="shared" si="4"/>
        <v>3.5879629629629317E-3</v>
      </c>
      <c r="E36" s="5">
        <f t="shared" si="1"/>
        <v>310</v>
      </c>
      <c r="F36" s="66"/>
      <c r="G36" s="17"/>
      <c r="H36" s="34"/>
      <c r="I36" s="95"/>
      <c r="J36" s="17"/>
      <c r="K36" s="34"/>
      <c r="L36" s="5">
        <v>308</v>
      </c>
      <c r="M36" s="33">
        <f t="shared" si="5"/>
        <v>-2</v>
      </c>
      <c r="N36" s="33">
        <f t="shared" si="3"/>
        <v>-0.04</v>
      </c>
      <c r="O36" s="22">
        <v>0.04</v>
      </c>
      <c r="P36" s="22"/>
      <c r="Q36" s="48"/>
      <c r="R36" s="48"/>
    </row>
    <row r="37" spans="1:18" s="60" customFormat="1" x14ac:dyDescent="0.25">
      <c r="A37" s="17">
        <v>35</v>
      </c>
      <c r="B37" s="115">
        <v>0.47013888888888888</v>
      </c>
      <c r="C37" s="117">
        <v>0.47380787037037037</v>
      </c>
      <c r="D37" s="116">
        <f t="shared" si="4"/>
        <v>3.6689814814814814E-3</v>
      </c>
      <c r="E37" s="5">
        <f t="shared" si="1"/>
        <v>317</v>
      </c>
      <c r="F37" s="62"/>
      <c r="G37" s="17"/>
      <c r="H37" s="34"/>
      <c r="I37" s="95"/>
      <c r="J37" s="17"/>
      <c r="K37" s="105"/>
      <c r="L37" s="5">
        <v>308</v>
      </c>
      <c r="M37" s="33">
        <f t="shared" si="5"/>
        <v>-9</v>
      </c>
      <c r="N37" s="33">
        <f t="shared" si="3"/>
        <v>-0.18</v>
      </c>
      <c r="O37" s="22">
        <v>0.18</v>
      </c>
      <c r="P37" s="22"/>
      <c r="R37" s="65"/>
    </row>
    <row r="38" spans="1:18" s="60" customFormat="1" x14ac:dyDescent="0.25">
      <c r="A38" s="17">
        <v>36</v>
      </c>
      <c r="B38" s="115">
        <v>0.48125000000000001</v>
      </c>
      <c r="C38" s="117">
        <v>0.48458333333333337</v>
      </c>
      <c r="D38" s="116">
        <f t="shared" si="4"/>
        <v>3.3333333333333548E-3</v>
      </c>
      <c r="E38" s="5">
        <f t="shared" si="1"/>
        <v>288</v>
      </c>
      <c r="F38" s="62"/>
      <c r="G38" s="17"/>
      <c r="H38" s="34"/>
      <c r="I38" s="95"/>
      <c r="J38" s="17"/>
      <c r="K38" s="105"/>
      <c r="L38" s="5">
        <v>308</v>
      </c>
      <c r="M38" s="33">
        <f t="shared" si="5"/>
        <v>20</v>
      </c>
      <c r="N38" s="33">
        <f t="shared" si="3"/>
        <v>0.4</v>
      </c>
      <c r="O38" s="22">
        <v>0.4</v>
      </c>
      <c r="P38" s="22"/>
    </row>
    <row r="39" spans="1:18" s="60" customFormat="1" x14ac:dyDescent="0.25">
      <c r="A39" s="17">
        <v>38</v>
      </c>
      <c r="B39" s="115">
        <v>0.4680555555555555</v>
      </c>
      <c r="C39" s="117">
        <v>0.47178240740740746</v>
      </c>
      <c r="D39" s="116">
        <f t="shared" si="4"/>
        <v>3.7268518518519533E-3</v>
      </c>
      <c r="E39" s="5">
        <f t="shared" si="1"/>
        <v>322</v>
      </c>
      <c r="F39" s="62"/>
      <c r="G39" s="17"/>
      <c r="H39" s="34"/>
      <c r="I39" s="95"/>
      <c r="J39" s="17"/>
      <c r="K39" s="105"/>
      <c r="L39" s="5">
        <v>308</v>
      </c>
      <c r="M39" s="33">
        <f t="shared" si="5"/>
        <v>-14</v>
      </c>
      <c r="N39" s="33">
        <f t="shared" si="3"/>
        <v>-0.28000000000000003</v>
      </c>
      <c r="O39" s="22">
        <v>0.28000000000000003</v>
      </c>
      <c r="P39" s="22"/>
    </row>
    <row r="40" spans="1:18" s="60" customFormat="1" x14ac:dyDescent="0.25">
      <c r="A40" s="17">
        <v>39</v>
      </c>
      <c r="B40" s="115">
        <v>0.48055555555555557</v>
      </c>
      <c r="C40" s="117">
        <v>0.48420138888888892</v>
      </c>
      <c r="D40" s="116">
        <f t="shared" si="4"/>
        <v>3.6458333333333481E-3</v>
      </c>
      <c r="E40" s="5">
        <f t="shared" si="1"/>
        <v>315</v>
      </c>
      <c r="F40" s="62"/>
      <c r="G40" s="17"/>
      <c r="H40" s="34"/>
      <c r="I40" s="95"/>
      <c r="J40" s="17"/>
      <c r="K40" s="105"/>
      <c r="L40" s="5">
        <v>308</v>
      </c>
      <c r="M40" s="33">
        <f t="shared" si="5"/>
        <v>-7</v>
      </c>
      <c r="N40" s="33">
        <f t="shared" si="3"/>
        <v>-0.14000000000000001</v>
      </c>
      <c r="O40" s="22">
        <v>0.14000000000000001</v>
      </c>
      <c r="P40" s="22"/>
    </row>
    <row r="41" spans="1:18" s="60" customFormat="1" x14ac:dyDescent="0.25">
      <c r="A41" s="17">
        <v>40</v>
      </c>
      <c r="B41" s="115">
        <v>0.47430555555555554</v>
      </c>
      <c r="C41" s="117">
        <v>0.47778935185185184</v>
      </c>
      <c r="D41" s="116">
        <f t="shared" si="4"/>
        <v>3.4837962962963043E-3</v>
      </c>
      <c r="E41" s="5">
        <f t="shared" si="1"/>
        <v>301</v>
      </c>
      <c r="F41" s="62"/>
      <c r="G41" s="17"/>
      <c r="H41" s="34"/>
      <c r="I41" s="95"/>
      <c r="J41" s="17"/>
      <c r="K41" s="105"/>
      <c r="L41" s="5">
        <v>308</v>
      </c>
      <c r="M41" s="33">
        <f t="shared" si="5"/>
        <v>7</v>
      </c>
      <c r="N41" s="33">
        <f t="shared" si="3"/>
        <v>0.14000000000000001</v>
      </c>
      <c r="O41" s="22">
        <v>0.14000000000000001</v>
      </c>
      <c r="P41" s="22"/>
    </row>
    <row r="42" spans="1:18" s="60" customFormat="1" x14ac:dyDescent="0.25">
      <c r="A42" s="17">
        <v>41</v>
      </c>
      <c r="B42" s="115">
        <v>0.47291666666666665</v>
      </c>
      <c r="C42" s="117">
        <v>0.47660879629629632</v>
      </c>
      <c r="D42" s="116">
        <f t="shared" si="4"/>
        <v>3.6921296296296702E-3</v>
      </c>
      <c r="E42" s="5">
        <f t="shared" si="1"/>
        <v>319</v>
      </c>
      <c r="F42" s="62"/>
      <c r="G42" s="17"/>
      <c r="H42" s="34"/>
      <c r="I42" s="95"/>
      <c r="J42" s="17"/>
      <c r="K42" s="105"/>
      <c r="L42" s="5">
        <v>308</v>
      </c>
      <c r="M42" s="33">
        <f t="shared" si="5"/>
        <v>-11</v>
      </c>
      <c r="N42" s="33">
        <f t="shared" si="3"/>
        <v>-0.22</v>
      </c>
      <c r="O42" s="22">
        <v>0.22</v>
      </c>
      <c r="P42" s="22"/>
    </row>
    <row r="43" spans="1:18" s="60" customFormat="1" x14ac:dyDescent="0.25">
      <c r="A43" s="17">
        <v>42</v>
      </c>
      <c r="B43" s="115">
        <v>0.47500000000000003</v>
      </c>
      <c r="C43" s="117">
        <v>0.47857638888888893</v>
      </c>
      <c r="D43" s="116">
        <f t="shared" si="4"/>
        <v>3.5763888888888928E-3</v>
      </c>
      <c r="E43" s="5">
        <f t="shared" si="1"/>
        <v>309</v>
      </c>
      <c r="F43" s="62"/>
      <c r="G43" s="17"/>
      <c r="H43" s="34"/>
      <c r="I43" s="95"/>
      <c r="J43" s="17"/>
      <c r="K43" s="105"/>
      <c r="L43" s="5">
        <v>308</v>
      </c>
      <c r="M43" s="33">
        <f t="shared" si="5"/>
        <v>-1</v>
      </c>
      <c r="N43" s="33">
        <f t="shared" si="3"/>
        <v>-0.02</v>
      </c>
      <c r="O43" s="22">
        <v>0.02</v>
      </c>
      <c r="P43" s="22"/>
    </row>
    <row r="44" spans="1:18" s="60" customFormat="1" x14ac:dyDescent="0.25">
      <c r="A44" s="17">
        <v>43</v>
      </c>
      <c r="B44" s="115">
        <v>0.4770833333333333</v>
      </c>
      <c r="C44" s="117">
        <v>0.48128472222222224</v>
      </c>
      <c r="D44" s="116">
        <f t="shared" si="4"/>
        <v>4.201388888888935E-3</v>
      </c>
      <c r="E44" s="5">
        <f t="shared" si="1"/>
        <v>363</v>
      </c>
      <c r="F44" s="62"/>
      <c r="G44" s="17"/>
      <c r="H44" s="34"/>
      <c r="I44" s="95"/>
      <c r="J44" s="17"/>
      <c r="K44" s="105"/>
      <c r="L44" s="5">
        <v>308</v>
      </c>
      <c r="M44" s="33">
        <f t="shared" si="5"/>
        <v>-55</v>
      </c>
      <c r="N44" s="33">
        <f t="shared" si="3"/>
        <v>-1.1000000000000001</v>
      </c>
      <c r="O44" s="22">
        <v>1.1000000000000001</v>
      </c>
      <c r="P44" s="22"/>
    </row>
    <row r="45" spans="1:18" s="60" customFormat="1" x14ac:dyDescent="0.25">
      <c r="A45" s="17">
        <v>44</v>
      </c>
      <c r="B45" s="127">
        <v>0.4777777777777778</v>
      </c>
      <c r="C45" s="128">
        <v>0.48137731481481483</v>
      </c>
      <c r="D45" s="129">
        <f t="shared" si="4"/>
        <v>3.5995370370370261E-3</v>
      </c>
      <c r="E45" s="56">
        <f t="shared" si="1"/>
        <v>311</v>
      </c>
      <c r="F45" s="62"/>
      <c r="G45" s="83"/>
      <c r="H45" s="55"/>
      <c r="I45" s="95"/>
      <c r="J45" s="83"/>
      <c r="K45" s="130"/>
      <c r="L45" s="5">
        <v>308</v>
      </c>
      <c r="M45" s="131">
        <f t="shared" si="5"/>
        <v>-3</v>
      </c>
      <c r="N45" s="33">
        <f t="shared" si="3"/>
        <v>-0.06</v>
      </c>
      <c r="O45" s="139">
        <v>0.06</v>
      </c>
      <c r="P45" s="22"/>
    </row>
    <row r="46" spans="1:18" s="60" customFormat="1" x14ac:dyDescent="0.25">
      <c r="A46" s="126">
        <v>46</v>
      </c>
      <c r="B46" s="98">
        <v>0.47847222222222219</v>
      </c>
      <c r="C46" s="132">
        <v>0.4821064814814815</v>
      </c>
      <c r="D46" s="133">
        <f t="shared" si="4"/>
        <v>3.6342592592593093E-3</v>
      </c>
      <c r="E46" s="106">
        <f t="shared" si="1"/>
        <v>314</v>
      </c>
      <c r="F46" s="106"/>
      <c r="G46" s="85"/>
      <c r="H46" s="134"/>
      <c r="I46" s="134"/>
      <c r="J46" s="85"/>
      <c r="K46" s="134"/>
      <c r="L46" s="5">
        <v>308</v>
      </c>
      <c r="M46" s="131">
        <f t="shared" si="5"/>
        <v>-6</v>
      </c>
      <c r="N46" s="137">
        <f t="shared" si="3"/>
        <v>-0.12</v>
      </c>
      <c r="O46" s="140">
        <v>0.12</v>
      </c>
      <c r="P46" s="64"/>
    </row>
    <row r="47" spans="1:18" s="60" customFormat="1" x14ac:dyDescent="0.25">
      <c r="A47" s="126">
        <v>47</v>
      </c>
      <c r="B47" s="97">
        <v>0.47916666666666669</v>
      </c>
      <c r="C47" s="132">
        <v>0.48212962962962963</v>
      </c>
      <c r="D47" s="133">
        <f t="shared" si="4"/>
        <v>2.962962962962945E-3</v>
      </c>
      <c r="E47" s="106">
        <f t="shared" si="1"/>
        <v>256</v>
      </c>
      <c r="F47" s="106"/>
      <c r="G47" s="85"/>
      <c r="H47" s="134"/>
      <c r="I47" s="134"/>
      <c r="J47" s="85"/>
      <c r="K47" s="134"/>
      <c r="L47" s="5">
        <v>308</v>
      </c>
      <c r="M47" s="131">
        <f t="shared" si="5"/>
        <v>52</v>
      </c>
      <c r="N47" s="137">
        <f t="shared" si="3"/>
        <v>1.04</v>
      </c>
      <c r="O47" s="140">
        <v>1.04</v>
      </c>
      <c r="P47" s="64"/>
    </row>
    <row r="48" spans="1:18" s="60" customFormat="1" x14ac:dyDescent="0.25">
      <c r="A48" s="126">
        <v>48</v>
      </c>
      <c r="B48" s="97">
        <v>0.47986111111111113</v>
      </c>
      <c r="C48" s="132">
        <v>0.48355324074074074</v>
      </c>
      <c r="D48" s="133">
        <f t="shared" si="4"/>
        <v>3.6921296296296147E-3</v>
      </c>
      <c r="E48" s="106">
        <f t="shared" si="1"/>
        <v>319</v>
      </c>
      <c r="F48" s="106"/>
      <c r="G48" s="85"/>
      <c r="H48" s="134"/>
      <c r="I48" s="134"/>
      <c r="J48" s="85"/>
      <c r="K48" s="134"/>
      <c r="L48" s="5">
        <v>308</v>
      </c>
      <c r="M48" s="131">
        <f t="shared" si="5"/>
        <v>-11</v>
      </c>
      <c r="N48" s="137">
        <f t="shared" si="3"/>
        <v>-0.22</v>
      </c>
      <c r="O48" s="140">
        <v>0.22</v>
      </c>
      <c r="P48" s="64"/>
    </row>
    <row r="49" spans="1:18" s="60" customFormat="1" x14ac:dyDescent="0.25">
      <c r="A49" s="126"/>
      <c r="B49" s="97"/>
      <c r="C49" s="132"/>
      <c r="D49" s="133"/>
      <c r="E49" s="106"/>
      <c r="F49" s="106"/>
      <c r="G49" s="85"/>
      <c r="H49" s="134"/>
      <c r="I49" s="134"/>
      <c r="J49" s="85"/>
      <c r="K49" s="134"/>
      <c r="L49" s="136"/>
      <c r="M49" s="135"/>
      <c r="N49" s="138"/>
      <c r="O49" s="140"/>
      <c r="P49" s="64"/>
    </row>
    <row r="50" spans="1:18" s="60" customFormat="1" x14ac:dyDescent="0.25">
      <c r="A50" s="17"/>
      <c r="B50" s="101"/>
      <c r="C50" s="99"/>
      <c r="D50" s="100"/>
      <c r="E50" s="62"/>
      <c r="F50" s="62"/>
      <c r="G50" s="82"/>
      <c r="H50" s="61"/>
      <c r="I50" s="61"/>
      <c r="J50" s="82"/>
      <c r="K50" s="61"/>
      <c r="L50" s="62"/>
      <c r="M50" s="63"/>
      <c r="N50" s="63"/>
      <c r="O50" s="64"/>
      <c r="P50" s="64"/>
    </row>
    <row r="51" spans="1:18" x14ac:dyDescent="0.25">
      <c r="A51" s="17"/>
      <c r="B51" s="102"/>
      <c r="C51" s="103"/>
      <c r="D51" s="103"/>
      <c r="E51" s="58"/>
      <c r="F51" s="58"/>
      <c r="G51" s="17"/>
      <c r="H51" s="58"/>
      <c r="I51" s="58"/>
      <c r="J51" s="17"/>
      <c r="K51" s="58"/>
      <c r="L51" s="58"/>
      <c r="M51" s="59"/>
      <c r="N51" s="59"/>
      <c r="O51" s="57"/>
      <c r="P51" s="57"/>
      <c r="Q51" s="57"/>
      <c r="R51" s="57"/>
    </row>
    <row r="52" spans="1:18" x14ac:dyDescent="0.25">
      <c r="A52" s="17"/>
      <c r="B52" s="104"/>
      <c r="C52" s="32"/>
      <c r="D52" s="32"/>
      <c r="E52" s="7"/>
      <c r="F52" s="7"/>
      <c r="G52" s="17"/>
      <c r="H52" s="7"/>
      <c r="I52" s="7"/>
      <c r="J52" s="17"/>
      <c r="K52" s="7"/>
      <c r="L52" s="7"/>
      <c r="M52" s="3"/>
      <c r="N52" s="3"/>
      <c r="O52" s="4"/>
      <c r="P52" s="4"/>
      <c r="Q52" s="4"/>
      <c r="R52" s="4"/>
    </row>
    <row r="53" spans="1:18" x14ac:dyDescent="0.25">
      <c r="A53" s="17"/>
      <c r="G53" s="17"/>
      <c r="J53" s="17"/>
    </row>
    <row r="54" spans="1:18" x14ac:dyDescent="0.25">
      <c r="A54" s="17"/>
      <c r="G54" s="17"/>
      <c r="J54" s="17"/>
    </row>
    <row r="55" spans="1:18" x14ac:dyDescent="0.25">
      <c r="A55" s="17"/>
      <c r="G55" s="17"/>
      <c r="J55" s="17"/>
    </row>
    <row r="59" spans="1:18" x14ac:dyDescent="0.25">
      <c r="M59" s="1">
        <f>C59*60</f>
        <v>0</v>
      </c>
    </row>
  </sheetData>
  <pageMargins left="0.70866141732283516" right="0.70866141732283516" top="0.74803149606299213" bottom="0.74803149606299213" header="0.31496062992126012" footer="0.31496062992126012"/>
  <pageSetup paperSize="9" scale="90" fitToWidth="0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9"/>
  <sheetViews>
    <sheetView topLeftCell="A22" workbookViewId="0">
      <selection activeCell="B45" sqref="B45"/>
    </sheetView>
  </sheetViews>
  <sheetFormatPr baseColWidth="10" defaultRowHeight="15" x14ac:dyDescent="0.25"/>
  <cols>
    <col min="1" max="1" width="12.5703125" customWidth="1"/>
    <col min="2" max="3" width="11.42578125" style="44" customWidth="1"/>
    <col min="4" max="4" width="15" style="44" customWidth="1"/>
    <col min="5" max="5" width="20.28515625" customWidth="1"/>
    <col min="6" max="6" width="15" hidden="1" customWidth="1"/>
    <col min="7" max="7" width="12.5703125" hidden="1" customWidth="1"/>
    <col min="8" max="9" width="15" hidden="1" customWidth="1"/>
    <col min="10" max="10" width="12.5703125" hidden="1" customWidth="1"/>
    <col min="11" max="11" width="15" hidden="1" customWidth="1"/>
    <col min="12" max="12" width="15" customWidth="1"/>
    <col min="13" max="13" width="24.85546875" style="1" customWidth="1"/>
    <col min="14" max="14" width="28.28515625" style="1" customWidth="1"/>
    <col min="15" max="15" width="16.140625" customWidth="1"/>
    <col min="16" max="16" width="19" customWidth="1"/>
  </cols>
  <sheetData>
    <row r="1" spans="1:21" x14ac:dyDescent="0.25">
      <c r="E1" t="s">
        <v>27</v>
      </c>
      <c r="L1" t="s">
        <v>20</v>
      </c>
      <c r="M1" s="1" t="s">
        <v>12</v>
      </c>
      <c r="N1" s="1" t="s">
        <v>46</v>
      </c>
      <c r="O1" t="s">
        <v>16</v>
      </c>
    </row>
    <row r="2" spans="1:21" x14ac:dyDescent="0.25">
      <c r="A2" t="s">
        <v>2</v>
      </c>
      <c r="B2" s="44" t="s">
        <v>10</v>
      </c>
      <c r="C2" s="44" t="s">
        <v>11</v>
      </c>
      <c r="D2" s="44" t="s">
        <v>12</v>
      </c>
      <c r="E2" t="s">
        <v>45</v>
      </c>
      <c r="G2" s="11"/>
      <c r="H2" s="11"/>
      <c r="L2" t="s">
        <v>40</v>
      </c>
      <c r="M2" s="1" t="s">
        <v>28</v>
      </c>
    </row>
    <row r="3" spans="1:21" x14ac:dyDescent="0.25">
      <c r="A3" s="4">
        <v>1</v>
      </c>
      <c r="B3" s="115">
        <v>0.54375000000000007</v>
      </c>
      <c r="C3" s="117">
        <v>0.54686342592592596</v>
      </c>
      <c r="D3" s="116">
        <f t="shared" ref="D3:D48" si="0">C3-B3</f>
        <v>3.1134259259258945E-3</v>
      </c>
      <c r="E3" s="5">
        <f>HOUR(D3)*3600+MINUTE(D3)*60+SECOND(D3)</f>
        <v>269</v>
      </c>
      <c r="F3" s="5"/>
      <c r="G3" s="34"/>
      <c r="H3" s="34"/>
      <c r="I3" s="34"/>
      <c r="J3" s="4"/>
      <c r="K3" s="34"/>
      <c r="L3" s="5">
        <v>265.3</v>
      </c>
      <c r="M3" s="33">
        <f>L3-E3</f>
        <v>-3.6999999999999886</v>
      </c>
      <c r="N3" s="33">
        <f>M3*0.02</f>
        <v>-7.3999999999999774E-2</v>
      </c>
      <c r="O3" s="33">
        <v>7.0000000000000007E-2</v>
      </c>
      <c r="P3" s="22"/>
      <c r="Q3" s="4"/>
      <c r="R3" s="4"/>
      <c r="T3" t="s">
        <v>47</v>
      </c>
    </row>
    <row r="4" spans="1:21" x14ac:dyDescent="0.25">
      <c r="A4" s="4">
        <v>2</v>
      </c>
      <c r="B4" s="115">
        <v>0.55694444444444446</v>
      </c>
      <c r="C4" s="117">
        <v>0.56008101851851855</v>
      </c>
      <c r="D4" s="116">
        <f t="shared" si="0"/>
        <v>3.1365740740740833E-3</v>
      </c>
      <c r="E4" s="5">
        <f t="shared" ref="E4:E48" si="1">HOUR(D4)*3600+MINUTE(D4)*60+SECOND(D4)</f>
        <v>271</v>
      </c>
      <c r="F4" s="5"/>
      <c r="G4" s="4"/>
      <c r="H4" s="34"/>
      <c r="I4" s="34"/>
      <c r="J4" s="4"/>
      <c r="K4" s="34"/>
      <c r="L4" s="5">
        <v>265.3</v>
      </c>
      <c r="M4" s="33">
        <f t="shared" ref="M4:M48" si="2">L4-E4</f>
        <v>-5.6999999999999886</v>
      </c>
      <c r="N4" s="33">
        <f t="shared" ref="N4:N48" si="3">M4*0.02</f>
        <v>-0.11399999999999977</v>
      </c>
      <c r="O4" s="22">
        <v>0.11</v>
      </c>
      <c r="P4" s="22"/>
      <c r="Q4" s="4"/>
      <c r="R4" s="4"/>
      <c r="T4" t="s">
        <v>48</v>
      </c>
    </row>
    <row r="5" spans="1:21" x14ac:dyDescent="0.25">
      <c r="A5" s="4">
        <v>3</v>
      </c>
      <c r="B5" s="115">
        <v>0.54097222222222219</v>
      </c>
      <c r="C5" s="117">
        <v>0.54388888888888887</v>
      </c>
      <c r="D5" s="116">
        <f t="shared" si="0"/>
        <v>2.9166666666666785E-3</v>
      </c>
      <c r="E5" s="5">
        <f t="shared" si="1"/>
        <v>252</v>
      </c>
      <c r="F5" s="5"/>
      <c r="G5" s="4"/>
      <c r="H5" s="34"/>
      <c r="I5" s="34"/>
      <c r="J5" s="4"/>
      <c r="K5" s="34"/>
      <c r="L5" s="5">
        <v>265.3</v>
      </c>
      <c r="M5" s="33">
        <f t="shared" si="2"/>
        <v>13.300000000000011</v>
      </c>
      <c r="N5" s="33">
        <f t="shared" si="3"/>
        <v>0.26600000000000024</v>
      </c>
      <c r="O5" s="22">
        <v>0.27</v>
      </c>
      <c r="P5" s="22"/>
      <c r="Q5" s="4"/>
      <c r="R5" s="4"/>
    </row>
    <row r="6" spans="1:21" x14ac:dyDescent="0.25">
      <c r="A6" s="4">
        <v>4</v>
      </c>
      <c r="B6" s="115">
        <v>0.58194444444444449</v>
      </c>
      <c r="C6" s="117">
        <v>0.5851736111111111</v>
      </c>
      <c r="D6" s="116">
        <f t="shared" si="0"/>
        <v>3.2291666666666163E-3</v>
      </c>
      <c r="E6" s="5">
        <f t="shared" si="1"/>
        <v>279</v>
      </c>
      <c r="F6" s="5"/>
      <c r="G6" s="4"/>
      <c r="H6" s="34"/>
      <c r="I6" s="34"/>
      <c r="J6" s="4"/>
      <c r="K6" s="34"/>
      <c r="L6" s="5">
        <v>265.3</v>
      </c>
      <c r="M6" s="33">
        <f t="shared" si="2"/>
        <v>-13.699999999999989</v>
      </c>
      <c r="N6" s="33">
        <f t="shared" si="3"/>
        <v>-0.2739999999999998</v>
      </c>
      <c r="O6" s="22">
        <v>0.27</v>
      </c>
      <c r="P6" s="22"/>
      <c r="Q6" s="4"/>
      <c r="R6" s="4"/>
    </row>
    <row r="7" spans="1:21" x14ac:dyDescent="0.25">
      <c r="A7" s="31">
        <v>5</v>
      </c>
      <c r="B7" s="115">
        <v>0.5541666666666667</v>
      </c>
      <c r="C7" s="117">
        <v>0.55725694444444451</v>
      </c>
      <c r="D7" s="116">
        <f t="shared" si="0"/>
        <v>3.0902777777778168E-3</v>
      </c>
      <c r="E7" s="5">
        <f t="shared" si="1"/>
        <v>267</v>
      </c>
      <c r="F7" s="5"/>
      <c r="G7" s="31"/>
      <c r="H7" s="34"/>
      <c r="I7" s="34"/>
      <c r="J7" s="31"/>
      <c r="K7" s="34"/>
      <c r="L7" s="5">
        <v>265.3</v>
      </c>
      <c r="M7" s="33">
        <f t="shared" si="2"/>
        <v>-1.6999999999999886</v>
      </c>
      <c r="N7" s="33">
        <f t="shared" si="3"/>
        <v>-3.3999999999999773E-2</v>
      </c>
      <c r="O7" s="22">
        <v>0.03</v>
      </c>
      <c r="P7" s="22"/>
      <c r="Q7" s="4"/>
      <c r="R7" s="4"/>
      <c r="S7" s="15"/>
      <c r="T7" s="15"/>
      <c r="U7" s="15"/>
    </row>
    <row r="8" spans="1:21" x14ac:dyDescent="0.25">
      <c r="A8" s="31">
        <v>6</v>
      </c>
      <c r="B8" s="115">
        <v>0.54999999999999993</v>
      </c>
      <c r="C8" s="117">
        <v>0.55306712962962956</v>
      </c>
      <c r="D8" s="116">
        <f t="shared" si="0"/>
        <v>3.067129629629628E-3</v>
      </c>
      <c r="E8" s="5">
        <f t="shared" si="1"/>
        <v>265</v>
      </c>
      <c r="F8" s="5"/>
      <c r="G8" s="31"/>
      <c r="H8" s="34"/>
      <c r="I8" s="34"/>
      <c r="J8" s="31"/>
      <c r="K8" s="34"/>
      <c r="L8" s="5">
        <v>265.3</v>
      </c>
      <c r="M8" s="33">
        <f t="shared" si="2"/>
        <v>0.30000000000001137</v>
      </c>
      <c r="N8" s="33">
        <f t="shared" si="3"/>
        <v>6.0000000000002274E-3</v>
      </c>
      <c r="O8" s="22">
        <v>0.01</v>
      </c>
      <c r="P8" s="22"/>
      <c r="Q8" s="4"/>
      <c r="R8" s="4"/>
      <c r="S8" s="15"/>
      <c r="T8" s="15"/>
      <c r="U8" s="15"/>
    </row>
    <row r="9" spans="1:21" x14ac:dyDescent="0.25">
      <c r="A9" s="17">
        <v>7</v>
      </c>
      <c r="B9" s="115">
        <v>0.56041666666666667</v>
      </c>
      <c r="C9" s="117">
        <v>0.56334490740740739</v>
      </c>
      <c r="D9" s="116">
        <f t="shared" si="0"/>
        <v>2.9282407407407174E-3</v>
      </c>
      <c r="E9" s="5">
        <f t="shared" si="1"/>
        <v>253</v>
      </c>
      <c r="F9" s="5"/>
      <c r="G9" s="17"/>
      <c r="H9" s="34"/>
      <c r="I9" s="34"/>
      <c r="J9" s="17"/>
      <c r="K9" s="34"/>
      <c r="L9" s="5">
        <v>265.3</v>
      </c>
      <c r="M9" s="33">
        <f t="shared" si="2"/>
        <v>12.300000000000011</v>
      </c>
      <c r="N9" s="33">
        <f t="shared" si="3"/>
        <v>0.24600000000000025</v>
      </c>
      <c r="O9" s="22">
        <v>0.25</v>
      </c>
      <c r="P9" s="22"/>
      <c r="Q9" s="4"/>
      <c r="R9" s="4"/>
      <c r="S9" s="15"/>
      <c r="T9" s="15"/>
      <c r="U9" s="15"/>
    </row>
    <row r="10" spans="1:21" x14ac:dyDescent="0.25">
      <c r="A10" s="17">
        <v>8</v>
      </c>
      <c r="B10" s="115">
        <v>0.55069444444444449</v>
      </c>
      <c r="C10" s="117">
        <v>0.55380787037037038</v>
      </c>
      <c r="D10" s="116">
        <f t="shared" si="0"/>
        <v>3.1134259259258945E-3</v>
      </c>
      <c r="E10" s="5">
        <f t="shared" si="1"/>
        <v>269</v>
      </c>
      <c r="F10" s="5"/>
      <c r="G10" s="17"/>
      <c r="H10" s="34"/>
      <c r="I10" s="34"/>
      <c r="J10" s="17"/>
      <c r="K10" s="34"/>
      <c r="L10" s="5">
        <v>265.3</v>
      </c>
      <c r="M10" s="33">
        <f t="shared" si="2"/>
        <v>-3.6999999999999886</v>
      </c>
      <c r="N10" s="33">
        <f t="shared" si="3"/>
        <v>-7.3999999999999774E-2</v>
      </c>
      <c r="O10" s="22">
        <v>7.0000000000000007E-2</v>
      </c>
      <c r="P10" s="22"/>
      <c r="Q10" s="4"/>
      <c r="R10" s="21"/>
    </row>
    <row r="11" spans="1:21" x14ac:dyDescent="0.25">
      <c r="A11" s="17">
        <v>9</v>
      </c>
      <c r="B11" s="115">
        <v>0.55208333333333337</v>
      </c>
      <c r="C11" s="117">
        <v>0.55513888888888896</v>
      </c>
      <c r="D11" s="116">
        <f t="shared" si="0"/>
        <v>3.0555555555555891E-3</v>
      </c>
      <c r="E11" s="5">
        <f t="shared" si="1"/>
        <v>264</v>
      </c>
      <c r="F11" s="5"/>
      <c r="G11" s="17"/>
      <c r="H11" s="34"/>
      <c r="I11" s="34"/>
      <c r="J11" s="17"/>
      <c r="K11" s="34"/>
      <c r="L11" s="5">
        <v>265.3</v>
      </c>
      <c r="M11" s="33">
        <f t="shared" si="2"/>
        <v>1.3000000000000114</v>
      </c>
      <c r="N11" s="33">
        <f t="shared" si="3"/>
        <v>2.6000000000000228E-2</v>
      </c>
      <c r="O11" s="22">
        <v>0.03</v>
      </c>
      <c r="P11" s="22"/>
      <c r="Q11" s="4"/>
      <c r="R11" s="4"/>
      <c r="T11" s="8" t="s">
        <v>21</v>
      </c>
    </row>
    <row r="12" spans="1:21" x14ac:dyDescent="0.25">
      <c r="A12" s="17">
        <v>10</v>
      </c>
      <c r="B12" s="115">
        <v>0.55138888888888882</v>
      </c>
      <c r="C12" s="117">
        <v>0.55443287037037037</v>
      </c>
      <c r="D12" s="116">
        <f t="shared" si="0"/>
        <v>3.0439814814815502E-3</v>
      </c>
      <c r="E12" s="5">
        <f t="shared" si="1"/>
        <v>263</v>
      </c>
      <c r="F12" s="5"/>
      <c r="G12" s="17"/>
      <c r="H12" s="34"/>
      <c r="I12" s="34"/>
      <c r="J12" s="17"/>
      <c r="K12" s="34"/>
      <c r="L12" s="5">
        <v>265.3</v>
      </c>
      <c r="M12" s="33">
        <f t="shared" si="2"/>
        <v>2.3000000000000114</v>
      </c>
      <c r="N12" s="33">
        <f t="shared" si="3"/>
        <v>4.6000000000000228E-2</v>
      </c>
      <c r="O12" s="22">
        <v>0.05</v>
      </c>
      <c r="P12" s="22"/>
      <c r="Q12" s="4"/>
      <c r="R12" s="4"/>
      <c r="T12" t="s">
        <v>22</v>
      </c>
    </row>
    <row r="13" spans="1:21" x14ac:dyDescent="0.25">
      <c r="A13" s="17">
        <v>11</v>
      </c>
      <c r="B13" s="115">
        <v>0.55833333333333335</v>
      </c>
      <c r="C13" s="117">
        <v>0.56174768518518514</v>
      </c>
      <c r="D13" s="116">
        <f t="shared" si="0"/>
        <v>3.4143518518517935E-3</v>
      </c>
      <c r="E13" s="5">
        <f t="shared" si="1"/>
        <v>295</v>
      </c>
      <c r="F13" s="5"/>
      <c r="G13" s="17"/>
      <c r="H13" s="34"/>
      <c r="I13" s="34"/>
      <c r="J13" s="17"/>
      <c r="K13" s="34"/>
      <c r="L13" s="5">
        <v>265.3</v>
      </c>
      <c r="M13" s="33">
        <f t="shared" si="2"/>
        <v>-29.699999999999989</v>
      </c>
      <c r="N13" s="33">
        <f t="shared" si="3"/>
        <v>-0.59399999999999975</v>
      </c>
      <c r="O13" s="22">
        <v>0.59</v>
      </c>
      <c r="P13" s="22"/>
      <c r="Q13" s="4"/>
      <c r="R13" s="4"/>
      <c r="T13" t="s">
        <v>23</v>
      </c>
    </row>
    <row r="14" spans="1:21" x14ac:dyDescent="0.25">
      <c r="A14" s="17">
        <v>12</v>
      </c>
      <c r="B14" s="115">
        <v>0.55277777777777781</v>
      </c>
      <c r="C14" s="117">
        <v>0.55584490740740744</v>
      </c>
      <c r="D14" s="116">
        <f t="shared" si="0"/>
        <v>3.067129629629628E-3</v>
      </c>
      <c r="E14" s="5">
        <f t="shared" si="1"/>
        <v>265</v>
      </c>
      <c r="F14" s="5"/>
      <c r="G14" s="17"/>
      <c r="H14" s="34"/>
      <c r="I14" s="34"/>
      <c r="J14" s="17"/>
      <c r="K14" s="34"/>
      <c r="L14" s="5">
        <v>265.3</v>
      </c>
      <c r="M14" s="33">
        <f t="shared" si="2"/>
        <v>0.30000000000001137</v>
      </c>
      <c r="N14" s="33">
        <f t="shared" si="3"/>
        <v>6.0000000000002274E-3</v>
      </c>
      <c r="O14" s="22">
        <v>0.01</v>
      </c>
      <c r="P14" s="22"/>
      <c r="Q14" s="4"/>
      <c r="R14" s="4"/>
      <c r="T14" t="s">
        <v>24</v>
      </c>
    </row>
    <row r="15" spans="1:21" x14ac:dyDescent="0.25">
      <c r="A15" s="17">
        <v>13</v>
      </c>
      <c r="B15" s="115">
        <v>0.55486111111111114</v>
      </c>
      <c r="C15" s="117">
        <v>0.55795138888888884</v>
      </c>
      <c r="D15" s="116">
        <f t="shared" si="0"/>
        <v>3.0902777777777057E-3</v>
      </c>
      <c r="E15" s="5">
        <f t="shared" si="1"/>
        <v>267</v>
      </c>
      <c r="F15" s="5"/>
      <c r="G15" s="17"/>
      <c r="H15" s="34"/>
      <c r="I15" s="34"/>
      <c r="J15" s="17"/>
      <c r="K15" s="34"/>
      <c r="L15" s="5">
        <v>265.3</v>
      </c>
      <c r="M15" s="33">
        <f t="shared" si="2"/>
        <v>-1.6999999999999886</v>
      </c>
      <c r="N15" s="33">
        <f t="shared" si="3"/>
        <v>-3.3999999999999773E-2</v>
      </c>
      <c r="O15" s="22">
        <v>0.03</v>
      </c>
      <c r="P15" s="22"/>
      <c r="Q15" s="4"/>
      <c r="R15" s="4"/>
    </row>
    <row r="16" spans="1:21" x14ac:dyDescent="0.25">
      <c r="A16" s="17">
        <v>14</v>
      </c>
      <c r="B16" s="115">
        <v>0.55347222222222225</v>
      </c>
      <c r="C16" s="117">
        <v>0.55653935185185188</v>
      </c>
      <c r="D16" s="116">
        <f t="shared" si="0"/>
        <v>3.067129629629628E-3</v>
      </c>
      <c r="E16" s="5">
        <f t="shared" si="1"/>
        <v>265</v>
      </c>
      <c r="F16" s="5"/>
      <c r="G16" s="17"/>
      <c r="H16" s="34"/>
      <c r="I16" s="34"/>
      <c r="J16" s="17"/>
      <c r="K16" s="34"/>
      <c r="L16" s="5">
        <v>265.3</v>
      </c>
      <c r="M16" s="33">
        <f t="shared" si="2"/>
        <v>0.30000000000001137</v>
      </c>
      <c r="N16" s="33">
        <f t="shared" si="3"/>
        <v>6.0000000000002274E-3</v>
      </c>
      <c r="O16" s="22">
        <v>0.01</v>
      </c>
      <c r="P16" s="22"/>
      <c r="Q16" s="4"/>
      <c r="R16" s="4"/>
    </row>
    <row r="17" spans="1:22" x14ac:dyDescent="0.25">
      <c r="A17" s="17">
        <v>15</v>
      </c>
      <c r="B17" s="115">
        <v>0.55763888888888891</v>
      </c>
      <c r="C17" s="117">
        <v>0.56079861111111107</v>
      </c>
      <c r="D17" s="116">
        <f t="shared" si="0"/>
        <v>3.159722222222161E-3</v>
      </c>
      <c r="E17" s="5">
        <f t="shared" si="1"/>
        <v>273</v>
      </c>
      <c r="F17" s="5"/>
      <c r="G17" s="17"/>
      <c r="H17" s="34"/>
      <c r="I17" s="34"/>
      <c r="J17" s="17"/>
      <c r="K17" s="34"/>
      <c r="L17" s="5">
        <v>265.3</v>
      </c>
      <c r="M17" s="33">
        <f t="shared" si="2"/>
        <v>-7.6999999999999886</v>
      </c>
      <c r="N17" s="33">
        <f t="shared" si="3"/>
        <v>-0.15399999999999978</v>
      </c>
      <c r="O17" s="22">
        <v>0.15</v>
      </c>
      <c r="P17" s="22"/>
      <c r="Q17" s="4"/>
      <c r="R17" s="4"/>
      <c r="T17">
        <v>360</v>
      </c>
      <c r="U17">
        <f>435-367</f>
        <v>68</v>
      </c>
    </row>
    <row r="18" spans="1:22" x14ac:dyDescent="0.25">
      <c r="A18" s="17">
        <v>16</v>
      </c>
      <c r="B18" s="115">
        <v>0.55625000000000002</v>
      </c>
      <c r="C18" s="117">
        <v>0.55936342592592592</v>
      </c>
      <c r="D18" s="116">
        <f t="shared" si="0"/>
        <v>3.1134259259258945E-3</v>
      </c>
      <c r="E18" s="5">
        <f t="shared" si="1"/>
        <v>269</v>
      </c>
      <c r="F18" s="5"/>
      <c r="G18" s="17"/>
      <c r="H18" s="34"/>
      <c r="I18" s="34"/>
      <c r="J18" s="17"/>
      <c r="K18" s="34"/>
      <c r="L18" s="5">
        <v>265.3</v>
      </c>
      <c r="M18" s="33">
        <f t="shared" si="2"/>
        <v>-3.6999999999999886</v>
      </c>
      <c r="N18" s="33">
        <f t="shared" si="3"/>
        <v>-7.3999999999999774E-2</v>
      </c>
      <c r="O18" s="22">
        <v>7.0000000000000007E-2</v>
      </c>
      <c r="P18" s="22"/>
      <c r="Q18" s="4"/>
      <c r="R18" s="4"/>
      <c r="T18">
        <v>46</v>
      </c>
    </row>
    <row r="19" spans="1:22" x14ac:dyDescent="0.25">
      <c r="A19" s="17">
        <v>17</v>
      </c>
      <c r="B19" s="115">
        <v>0.57500000000000007</v>
      </c>
      <c r="C19" s="117">
        <v>0.57817129629629627</v>
      </c>
      <c r="D19" s="116">
        <f t="shared" si="0"/>
        <v>3.1712962962961999E-3</v>
      </c>
      <c r="E19" s="5">
        <f t="shared" si="1"/>
        <v>274</v>
      </c>
      <c r="F19" s="5"/>
      <c r="G19" s="17"/>
      <c r="H19" s="34"/>
      <c r="I19" s="34"/>
      <c r="J19" s="17"/>
      <c r="K19" s="34"/>
      <c r="L19" s="5">
        <v>265.3</v>
      </c>
      <c r="M19" s="33">
        <f t="shared" si="2"/>
        <v>-8.6999999999999886</v>
      </c>
      <c r="N19" s="33">
        <f t="shared" si="3"/>
        <v>-0.17399999999999977</v>
      </c>
      <c r="O19" s="22">
        <v>0.17</v>
      </c>
      <c r="P19" s="22"/>
      <c r="Q19" s="4"/>
      <c r="R19" s="4"/>
    </row>
    <row r="20" spans="1:22" x14ac:dyDescent="0.25">
      <c r="A20" s="17">
        <v>18</v>
      </c>
      <c r="B20" s="115">
        <v>0.55555555555555558</v>
      </c>
      <c r="C20" s="117">
        <v>0.55879629629629635</v>
      </c>
      <c r="D20" s="116">
        <f t="shared" si="0"/>
        <v>3.2407407407407662E-3</v>
      </c>
      <c r="E20" s="5">
        <f t="shared" si="1"/>
        <v>280</v>
      </c>
      <c r="F20" s="5"/>
      <c r="G20" s="17"/>
      <c r="H20" s="34"/>
      <c r="I20" s="34"/>
      <c r="J20" s="17"/>
      <c r="K20" s="34"/>
      <c r="L20" s="5">
        <v>265.3</v>
      </c>
      <c r="M20" s="33">
        <f t="shared" si="2"/>
        <v>-14.699999999999989</v>
      </c>
      <c r="N20" s="33">
        <f t="shared" si="3"/>
        <v>-0.29399999999999976</v>
      </c>
      <c r="O20" s="22">
        <v>0.28999999999999998</v>
      </c>
      <c r="P20" s="22"/>
      <c r="Q20" s="4"/>
      <c r="R20" s="4"/>
    </row>
    <row r="21" spans="1:22" x14ac:dyDescent="0.25">
      <c r="A21" s="17">
        <v>19</v>
      </c>
      <c r="B21" s="115">
        <v>0.55902777777777779</v>
      </c>
      <c r="C21" s="117">
        <v>0.56209490740740742</v>
      </c>
      <c r="D21" s="116">
        <f t="shared" si="0"/>
        <v>3.067129629629628E-3</v>
      </c>
      <c r="E21" s="5">
        <f t="shared" si="1"/>
        <v>265</v>
      </c>
      <c r="F21" s="5"/>
      <c r="G21" s="17"/>
      <c r="H21" s="34"/>
      <c r="I21" s="34"/>
      <c r="J21" s="17"/>
      <c r="K21" s="34"/>
      <c r="L21" s="5">
        <v>265.3</v>
      </c>
      <c r="M21" s="33">
        <f t="shared" si="2"/>
        <v>0.30000000000001137</v>
      </c>
      <c r="N21" s="33">
        <f t="shared" si="3"/>
        <v>6.0000000000002274E-3</v>
      </c>
      <c r="O21" s="22">
        <v>0.01</v>
      </c>
      <c r="P21" s="22"/>
      <c r="Q21" s="4"/>
      <c r="R21" s="4"/>
    </row>
    <row r="22" spans="1:22" x14ac:dyDescent="0.25">
      <c r="A22" s="17">
        <v>20</v>
      </c>
      <c r="B22" s="115">
        <v>0.55972222222222223</v>
      </c>
      <c r="C22" s="117">
        <v>0.56299768518518511</v>
      </c>
      <c r="D22" s="116">
        <f t="shared" si="0"/>
        <v>3.2754629629628829E-3</v>
      </c>
      <c r="E22" s="5">
        <f t="shared" si="1"/>
        <v>283</v>
      </c>
      <c r="F22" s="5"/>
      <c r="G22" s="17"/>
      <c r="H22" s="34"/>
      <c r="I22" s="34"/>
      <c r="J22" s="17"/>
      <c r="K22" s="34"/>
      <c r="L22" s="5">
        <v>265.3</v>
      </c>
      <c r="M22" s="33">
        <f t="shared" si="2"/>
        <v>-17.699999999999989</v>
      </c>
      <c r="N22" s="33">
        <f t="shared" si="3"/>
        <v>-0.35399999999999976</v>
      </c>
      <c r="O22" s="22">
        <v>0.35</v>
      </c>
      <c r="P22" s="22"/>
      <c r="Q22" s="4"/>
      <c r="R22" s="4"/>
    </row>
    <row r="23" spans="1:22" x14ac:dyDescent="0.25">
      <c r="A23" s="17">
        <v>21</v>
      </c>
      <c r="B23" s="115"/>
      <c r="C23" s="117"/>
      <c r="D23" s="116">
        <f t="shared" si="0"/>
        <v>0</v>
      </c>
      <c r="E23" s="5">
        <f t="shared" si="1"/>
        <v>0</v>
      </c>
      <c r="F23" s="5"/>
      <c r="G23" s="17"/>
      <c r="H23" s="34"/>
      <c r="I23" s="34"/>
      <c r="J23" s="17"/>
      <c r="K23" s="34"/>
      <c r="L23" s="5">
        <v>265.3</v>
      </c>
      <c r="M23" s="33">
        <f t="shared" si="2"/>
        <v>265.3</v>
      </c>
      <c r="N23" s="33">
        <f t="shared" si="3"/>
        <v>5.306</v>
      </c>
      <c r="O23" s="22"/>
      <c r="P23" s="22"/>
      <c r="Q23" s="4"/>
      <c r="R23" s="4"/>
    </row>
    <row r="24" spans="1:22" x14ac:dyDescent="0.25">
      <c r="A24" s="17">
        <v>22</v>
      </c>
      <c r="B24" s="115">
        <v>0.56666666666666665</v>
      </c>
      <c r="C24" s="117">
        <v>0.56974537037037043</v>
      </c>
      <c r="D24" s="116">
        <f t="shared" si="0"/>
        <v>3.0787037037037779E-3</v>
      </c>
      <c r="E24" s="5">
        <f t="shared" si="1"/>
        <v>266</v>
      </c>
      <c r="F24" s="5"/>
      <c r="G24" s="17"/>
      <c r="H24" s="34"/>
      <c r="I24" s="34"/>
      <c r="J24" s="17"/>
      <c r="K24" s="34"/>
      <c r="L24" s="5">
        <v>265.3</v>
      </c>
      <c r="M24" s="33">
        <f t="shared" si="2"/>
        <v>-0.69999999999998863</v>
      </c>
      <c r="N24" s="33">
        <f t="shared" si="3"/>
        <v>-1.3999999999999773E-2</v>
      </c>
      <c r="O24" s="22">
        <v>0.01</v>
      </c>
      <c r="P24" s="22"/>
      <c r="Q24" s="4"/>
      <c r="R24" s="4"/>
    </row>
    <row r="25" spans="1:22" x14ac:dyDescent="0.25">
      <c r="A25" s="17">
        <v>23</v>
      </c>
      <c r="B25" s="115">
        <v>0.56458333333333333</v>
      </c>
      <c r="C25" s="117">
        <v>0.56768518518518518</v>
      </c>
      <c r="D25" s="116">
        <f t="shared" si="0"/>
        <v>3.1018518518518556E-3</v>
      </c>
      <c r="E25" s="5">
        <f t="shared" si="1"/>
        <v>268</v>
      </c>
      <c r="F25" s="5"/>
      <c r="G25" s="17"/>
      <c r="H25" s="34"/>
      <c r="I25" s="34"/>
      <c r="J25" s="17"/>
      <c r="K25" s="34"/>
      <c r="L25" s="5">
        <v>265.3</v>
      </c>
      <c r="M25" s="33">
        <f t="shared" si="2"/>
        <v>-2.6999999999999886</v>
      </c>
      <c r="N25" s="33">
        <f t="shared" si="3"/>
        <v>-5.399999999999977E-2</v>
      </c>
      <c r="O25" s="22">
        <v>0.05</v>
      </c>
      <c r="P25" s="22"/>
      <c r="Q25" s="4"/>
      <c r="R25" s="4"/>
      <c r="T25">
        <v>120</v>
      </c>
      <c r="U25">
        <v>180</v>
      </c>
      <c r="V25">
        <v>240</v>
      </c>
    </row>
    <row r="26" spans="1:22" x14ac:dyDescent="0.25">
      <c r="A26" s="17">
        <v>24</v>
      </c>
      <c r="B26" s="115">
        <v>0.56111111111111112</v>
      </c>
      <c r="C26" s="117">
        <v>0.56417824074074074</v>
      </c>
      <c r="D26" s="116">
        <f t="shared" si="0"/>
        <v>3.067129629629628E-3</v>
      </c>
      <c r="E26" s="5">
        <f t="shared" si="1"/>
        <v>265</v>
      </c>
      <c r="F26" s="5"/>
      <c r="G26" s="17"/>
      <c r="H26" s="34"/>
      <c r="I26" s="34"/>
      <c r="J26" s="17"/>
      <c r="K26" s="34"/>
      <c r="L26" s="5">
        <v>265.3</v>
      </c>
      <c r="M26" s="33">
        <f t="shared" si="2"/>
        <v>0.30000000000001137</v>
      </c>
      <c r="N26" s="33">
        <f t="shared" si="3"/>
        <v>6.0000000000002274E-3</v>
      </c>
      <c r="O26" s="22">
        <v>0.01</v>
      </c>
      <c r="P26" s="22"/>
      <c r="Q26" s="4"/>
      <c r="R26" s="4"/>
      <c r="T26">
        <v>59</v>
      </c>
      <c r="U26">
        <v>23</v>
      </c>
      <c r="V26">
        <v>32</v>
      </c>
    </row>
    <row r="27" spans="1:22" x14ac:dyDescent="0.25">
      <c r="A27" s="17">
        <v>25</v>
      </c>
      <c r="B27" s="115">
        <v>0.56319444444444444</v>
      </c>
      <c r="C27" s="117">
        <v>0.56626157407407407</v>
      </c>
      <c r="D27" s="116">
        <f t="shared" si="0"/>
        <v>3.067129629629628E-3</v>
      </c>
      <c r="E27" s="5">
        <f t="shared" si="1"/>
        <v>265</v>
      </c>
      <c r="F27" s="5"/>
      <c r="G27" s="17"/>
      <c r="H27" s="34"/>
      <c r="I27" s="34"/>
      <c r="J27" s="17"/>
      <c r="K27" s="34"/>
      <c r="L27" s="5">
        <v>265.3</v>
      </c>
      <c r="M27" s="33">
        <f t="shared" si="2"/>
        <v>0.30000000000001137</v>
      </c>
      <c r="N27" s="33">
        <f t="shared" si="3"/>
        <v>6.0000000000002274E-3</v>
      </c>
      <c r="O27" s="22">
        <v>0.01</v>
      </c>
      <c r="P27" s="22"/>
      <c r="Q27" s="4"/>
      <c r="R27" s="4"/>
      <c r="T27">
        <f>SUM(T25:T26)</f>
        <v>179</v>
      </c>
      <c r="U27">
        <f>SUM(U25:U26)</f>
        <v>203</v>
      </c>
      <c r="V27">
        <f>SUM(V25:V26)</f>
        <v>272</v>
      </c>
    </row>
    <row r="28" spans="1:22" x14ac:dyDescent="0.25">
      <c r="A28" s="17">
        <v>26</v>
      </c>
      <c r="B28" s="115">
        <v>0.56736111111111109</v>
      </c>
      <c r="C28" s="117">
        <v>0.57019675925925928</v>
      </c>
      <c r="D28" s="116">
        <f t="shared" si="0"/>
        <v>2.8356481481481843E-3</v>
      </c>
      <c r="E28" s="5">
        <f t="shared" si="1"/>
        <v>245</v>
      </c>
      <c r="F28" s="5"/>
      <c r="G28" s="17"/>
      <c r="H28" s="34"/>
      <c r="I28" s="34"/>
      <c r="J28" s="17"/>
      <c r="K28" s="34"/>
      <c r="L28" s="5">
        <v>265.3</v>
      </c>
      <c r="M28" s="33">
        <f t="shared" si="2"/>
        <v>20.300000000000011</v>
      </c>
      <c r="N28" s="33">
        <f t="shared" si="3"/>
        <v>0.40600000000000025</v>
      </c>
      <c r="O28" s="22">
        <v>0.41</v>
      </c>
      <c r="P28" s="22"/>
      <c r="Q28" s="4"/>
      <c r="R28" s="4"/>
    </row>
    <row r="29" spans="1:22" x14ac:dyDescent="0.25">
      <c r="A29" s="17">
        <v>27</v>
      </c>
      <c r="B29" s="115">
        <v>0.56388888888888888</v>
      </c>
      <c r="C29" s="117">
        <v>0.56701388888888882</v>
      </c>
      <c r="D29" s="116">
        <f t="shared" si="0"/>
        <v>3.1249999999999334E-3</v>
      </c>
      <c r="E29" s="5">
        <f t="shared" si="1"/>
        <v>270</v>
      </c>
      <c r="F29" s="5"/>
      <c r="G29" s="17"/>
      <c r="H29" s="34"/>
      <c r="I29" s="34"/>
      <c r="J29" s="17"/>
      <c r="K29" s="34"/>
      <c r="L29" s="5">
        <v>265.3</v>
      </c>
      <c r="M29" s="33">
        <f t="shared" si="2"/>
        <v>-4.6999999999999886</v>
      </c>
      <c r="N29" s="33">
        <f t="shared" si="3"/>
        <v>-9.3999999999999778E-2</v>
      </c>
      <c r="O29" s="22">
        <v>0.09</v>
      </c>
      <c r="P29" s="22"/>
      <c r="Q29" s="4"/>
      <c r="R29" s="4"/>
    </row>
    <row r="30" spans="1:22" x14ac:dyDescent="0.25">
      <c r="A30" s="17">
        <v>28</v>
      </c>
      <c r="B30" s="115">
        <v>0.56805555555555554</v>
      </c>
      <c r="C30" s="117">
        <v>0.57115740740740739</v>
      </c>
      <c r="D30" s="116">
        <f t="shared" si="0"/>
        <v>3.1018518518518556E-3</v>
      </c>
      <c r="E30" s="5">
        <f t="shared" si="1"/>
        <v>268</v>
      </c>
      <c r="F30" s="5"/>
      <c r="G30" s="17"/>
      <c r="H30" s="34"/>
      <c r="I30" s="34"/>
      <c r="J30" s="17"/>
      <c r="K30" s="34"/>
      <c r="L30" s="5">
        <v>265.3</v>
      </c>
      <c r="M30" s="33">
        <f t="shared" si="2"/>
        <v>-2.6999999999999886</v>
      </c>
      <c r="N30" s="33">
        <f t="shared" si="3"/>
        <v>-5.399999999999977E-2</v>
      </c>
      <c r="O30" s="22">
        <v>0.05</v>
      </c>
      <c r="P30" s="22"/>
      <c r="Q30" s="4"/>
      <c r="R30" s="4"/>
      <c r="T30" s="96" t="s">
        <v>41</v>
      </c>
    </row>
    <row r="31" spans="1:22" x14ac:dyDescent="0.25">
      <c r="A31" s="17">
        <v>29</v>
      </c>
      <c r="B31" s="115">
        <v>0.56527777777777777</v>
      </c>
      <c r="C31" s="117">
        <v>0.56831018518518517</v>
      </c>
      <c r="D31" s="116">
        <f t="shared" si="0"/>
        <v>3.0324074074074003E-3</v>
      </c>
      <c r="E31" s="5">
        <f t="shared" si="1"/>
        <v>262</v>
      </c>
      <c r="F31" s="5"/>
      <c r="G31" s="17"/>
      <c r="H31" s="34"/>
      <c r="I31" s="34"/>
      <c r="J31" s="17"/>
      <c r="K31" s="34"/>
      <c r="L31" s="5">
        <v>265.3</v>
      </c>
      <c r="M31" s="33">
        <f t="shared" si="2"/>
        <v>3.3000000000000114</v>
      </c>
      <c r="N31" s="33">
        <f t="shared" si="3"/>
        <v>6.6000000000000225E-2</v>
      </c>
      <c r="O31" s="22">
        <v>7.0000000000000007E-2</v>
      </c>
      <c r="P31" s="22"/>
      <c r="Q31" s="4"/>
      <c r="R31" s="4"/>
    </row>
    <row r="32" spans="1:22" x14ac:dyDescent="0.25">
      <c r="A32" s="17">
        <v>30</v>
      </c>
      <c r="B32" s="115">
        <v>0.57291666666666663</v>
      </c>
      <c r="C32" s="117">
        <v>0.57527777777777778</v>
      </c>
      <c r="D32" s="116">
        <f t="shared" si="0"/>
        <v>2.3611111111111471E-3</v>
      </c>
      <c r="E32" s="5">
        <f t="shared" si="1"/>
        <v>204</v>
      </c>
      <c r="F32" s="5"/>
      <c r="G32" s="17"/>
      <c r="H32" s="34"/>
      <c r="I32" s="34"/>
      <c r="J32" s="17"/>
      <c r="K32" s="34"/>
      <c r="L32" s="5">
        <v>265.3</v>
      </c>
      <c r="M32" s="33">
        <f t="shared" si="2"/>
        <v>61.300000000000011</v>
      </c>
      <c r="N32" s="33">
        <f t="shared" si="3"/>
        <v>1.2260000000000002</v>
      </c>
      <c r="O32" s="22">
        <v>1.23</v>
      </c>
      <c r="P32" s="22"/>
      <c r="Q32" s="4"/>
      <c r="R32" s="4"/>
    </row>
    <row r="33" spans="1:18" x14ac:dyDescent="0.25">
      <c r="A33" s="17">
        <v>31</v>
      </c>
      <c r="B33" s="115">
        <v>0.56944444444444442</v>
      </c>
      <c r="C33" s="117">
        <v>0.57163194444444443</v>
      </c>
      <c r="D33" s="116">
        <f t="shared" si="0"/>
        <v>2.1875000000000089E-3</v>
      </c>
      <c r="E33" s="5">
        <f t="shared" si="1"/>
        <v>189</v>
      </c>
      <c r="F33" s="5"/>
      <c r="G33" s="17"/>
      <c r="H33" s="34"/>
      <c r="I33" s="34"/>
      <c r="J33" s="17"/>
      <c r="K33" s="34"/>
      <c r="L33" s="5">
        <v>265.3</v>
      </c>
      <c r="M33" s="33">
        <f t="shared" si="2"/>
        <v>76.300000000000011</v>
      </c>
      <c r="N33" s="33">
        <f t="shared" si="3"/>
        <v>1.5260000000000002</v>
      </c>
      <c r="O33" s="22">
        <v>1.53</v>
      </c>
      <c r="P33" s="22"/>
      <c r="Q33" s="4"/>
      <c r="R33" s="4"/>
    </row>
    <row r="34" spans="1:18" x14ac:dyDescent="0.25">
      <c r="A34" s="17">
        <v>32</v>
      </c>
      <c r="B34" s="115">
        <v>0.5708333333333333</v>
      </c>
      <c r="C34" s="117">
        <v>0.57376157407407413</v>
      </c>
      <c r="D34" s="116">
        <f t="shared" si="0"/>
        <v>2.9282407407408284E-3</v>
      </c>
      <c r="E34" s="5">
        <f t="shared" si="1"/>
        <v>253</v>
      </c>
      <c r="F34" s="5"/>
      <c r="G34" s="17"/>
      <c r="H34" s="34"/>
      <c r="I34" s="34"/>
      <c r="J34" s="17"/>
      <c r="K34" s="34"/>
      <c r="L34" s="5">
        <v>265.3</v>
      </c>
      <c r="M34" s="33">
        <f t="shared" si="2"/>
        <v>12.300000000000011</v>
      </c>
      <c r="N34" s="33">
        <f t="shared" si="3"/>
        <v>0.24600000000000025</v>
      </c>
      <c r="O34" s="22">
        <v>0.25</v>
      </c>
      <c r="P34" s="22"/>
      <c r="Q34" s="4"/>
      <c r="R34" s="4"/>
    </row>
    <row r="35" spans="1:18" x14ac:dyDescent="0.25">
      <c r="A35" s="17">
        <v>33</v>
      </c>
      <c r="B35" s="115">
        <v>0.57013888888888886</v>
      </c>
      <c r="C35" s="117">
        <v>0.57369212962962968</v>
      </c>
      <c r="D35" s="116">
        <f t="shared" si="0"/>
        <v>3.5532407407408151E-3</v>
      </c>
      <c r="E35" s="5">
        <f t="shared" si="1"/>
        <v>307</v>
      </c>
      <c r="F35" s="56"/>
      <c r="G35" s="17"/>
      <c r="H35" s="34"/>
      <c r="I35" s="55"/>
      <c r="J35" s="17"/>
      <c r="K35" s="34"/>
      <c r="L35" s="5">
        <v>265.3</v>
      </c>
      <c r="M35" s="33">
        <f t="shared" si="2"/>
        <v>-41.699999999999989</v>
      </c>
      <c r="N35" s="33">
        <f t="shared" si="3"/>
        <v>-0.83399999999999974</v>
      </c>
      <c r="O35" s="22">
        <v>0.83</v>
      </c>
      <c r="P35" s="22"/>
      <c r="Q35" s="6"/>
      <c r="R35" s="6"/>
    </row>
    <row r="36" spans="1:18" x14ac:dyDescent="0.25">
      <c r="A36" s="17">
        <v>34</v>
      </c>
      <c r="B36" s="115">
        <v>0.57152777777777775</v>
      </c>
      <c r="C36" s="117">
        <v>0.57465277777777779</v>
      </c>
      <c r="D36" s="116">
        <f t="shared" si="0"/>
        <v>3.1250000000000444E-3</v>
      </c>
      <c r="E36" s="5">
        <f t="shared" si="1"/>
        <v>270</v>
      </c>
      <c r="F36" s="66"/>
      <c r="G36" s="17"/>
      <c r="H36" s="34"/>
      <c r="I36" s="95"/>
      <c r="J36" s="17"/>
      <c r="K36" s="34"/>
      <c r="L36" s="5">
        <v>265.3</v>
      </c>
      <c r="M36" s="33">
        <f t="shared" si="2"/>
        <v>-4.6999999999999886</v>
      </c>
      <c r="N36" s="33">
        <f t="shared" si="3"/>
        <v>-9.3999999999999778E-2</v>
      </c>
      <c r="O36" s="22">
        <v>0.09</v>
      </c>
      <c r="P36" s="22"/>
      <c r="Q36" s="48"/>
      <c r="R36" s="48"/>
    </row>
    <row r="37" spans="1:18" s="60" customFormat="1" x14ac:dyDescent="0.25">
      <c r="A37" s="17">
        <v>35</v>
      </c>
      <c r="B37" s="115">
        <v>0.57222222222222219</v>
      </c>
      <c r="C37" s="117">
        <v>0.57517361111111109</v>
      </c>
      <c r="D37" s="116">
        <f t="shared" si="0"/>
        <v>2.9513888888889062E-3</v>
      </c>
      <c r="E37" s="5">
        <f t="shared" si="1"/>
        <v>255</v>
      </c>
      <c r="F37" s="62"/>
      <c r="G37" s="17"/>
      <c r="H37" s="34"/>
      <c r="I37" s="95"/>
      <c r="J37" s="17"/>
      <c r="K37" s="105"/>
      <c r="L37" s="5">
        <v>265.3</v>
      </c>
      <c r="M37" s="33">
        <f t="shared" si="2"/>
        <v>10.300000000000011</v>
      </c>
      <c r="N37" s="33">
        <f t="shared" si="3"/>
        <v>0.20600000000000024</v>
      </c>
      <c r="O37" s="22">
        <v>0.21</v>
      </c>
      <c r="P37" s="22"/>
      <c r="R37" s="65"/>
    </row>
    <row r="38" spans="1:18" s="60" customFormat="1" x14ac:dyDescent="0.25">
      <c r="A38" s="17">
        <v>36</v>
      </c>
      <c r="B38" s="115">
        <v>0.57638888888888895</v>
      </c>
      <c r="C38" s="117">
        <v>0.5794097222222222</v>
      </c>
      <c r="D38" s="116">
        <f t="shared" si="0"/>
        <v>3.0208333333332504E-3</v>
      </c>
      <c r="E38" s="5">
        <f t="shared" si="1"/>
        <v>261</v>
      </c>
      <c r="F38" s="62"/>
      <c r="G38" s="17"/>
      <c r="H38" s="34"/>
      <c r="I38" s="95"/>
      <c r="J38" s="17"/>
      <c r="K38" s="105"/>
      <c r="L38" s="5">
        <v>265.3</v>
      </c>
      <c r="M38" s="33">
        <f t="shared" si="2"/>
        <v>4.3000000000000114</v>
      </c>
      <c r="N38" s="33">
        <f t="shared" si="3"/>
        <v>8.6000000000000229E-2</v>
      </c>
      <c r="O38" s="22">
        <v>0.09</v>
      </c>
      <c r="P38" s="22"/>
    </row>
    <row r="39" spans="1:18" s="60" customFormat="1" x14ac:dyDescent="0.25">
      <c r="A39" s="17">
        <v>38</v>
      </c>
      <c r="B39" s="115">
        <v>0.57361111111111118</v>
      </c>
      <c r="C39" s="117">
        <v>0.57673611111111112</v>
      </c>
      <c r="D39" s="116">
        <f t="shared" si="0"/>
        <v>3.1249999999999334E-3</v>
      </c>
      <c r="E39" s="5">
        <f t="shared" si="1"/>
        <v>270</v>
      </c>
      <c r="F39" s="62"/>
      <c r="G39" s="17"/>
      <c r="H39" s="34"/>
      <c r="I39" s="95"/>
      <c r="J39" s="17"/>
      <c r="K39" s="105"/>
      <c r="L39" s="5">
        <v>265.3</v>
      </c>
      <c r="M39" s="33">
        <f t="shared" si="2"/>
        <v>-4.6999999999999886</v>
      </c>
      <c r="N39" s="33">
        <f t="shared" si="3"/>
        <v>-9.3999999999999778E-2</v>
      </c>
      <c r="O39" s="22">
        <v>0.09</v>
      </c>
      <c r="P39" s="22"/>
    </row>
    <row r="40" spans="1:18" s="60" customFormat="1" x14ac:dyDescent="0.25">
      <c r="A40" s="17">
        <v>39</v>
      </c>
      <c r="B40" s="115">
        <v>0.57430555555555551</v>
      </c>
      <c r="C40" s="117">
        <v>0.5773611111111111</v>
      </c>
      <c r="D40" s="116">
        <f t="shared" si="0"/>
        <v>3.0555555555555891E-3</v>
      </c>
      <c r="E40" s="5">
        <f t="shared" si="1"/>
        <v>264</v>
      </c>
      <c r="F40" s="62"/>
      <c r="G40" s="17"/>
      <c r="H40" s="34"/>
      <c r="I40" s="95"/>
      <c r="J40" s="17"/>
      <c r="K40" s="105"/>
      <c r="L40" s="5">
        <v>265.3</v>
      </c>
      <c r="M40" s="33">
        <f t="shared" si="2"/>
        <v>1.3000000000000114</v>
      </c>
      <c r="N40" s="33">
        <f t="shared" si="3"/>
        <v>2.6000000000000228E-2</v>
      </c>
      <c r="O40" s="22">
        <v>0.03</v>
      </c>
      <c r="P40" s="22"/>
    </row>
    <row r="41" spans="1:18" s="60" customFormat="1" x14ac:dyDescent="0.25">
      <c r="A41" s="17">
        <v>40</v>
      </c>
      <c r="B41" s="115">
        <v>0.57708333333333328</v>
      </c>
      <c r="C41" s="117"/>
      <c r="D41" s="116">
        <f t="shared" si="0"/>
        <v>-0.57708333333333328</v>
      </c>
      <c r="E41" s="5" t="e">
        <f t="shared" si="1"/>
        <v>#NUM!</v>
      </c>
      <c r="F41" s="62"/>
      <c r="G41" s="17"/>
      <c r="H41" s="34"/>
      <c r="I41" s="95"/>
      <c r="J41" s="17"/>
      <c r="K41" s="105"/>
      <c r="L41" s="5">
        <v>265.3</v>
      </c>
      <c r="M41" s="33" t="e">
        <f t="shared" si="2"/>
        <v>#NUM!</v>
      </c>
      <c r="N41" s="33" t="e">
        <f t="shared" si="3"/>
        <v>#NUM!</v>
      </c>
      <c r="O41" s="22"/>
      <c r="P41" s="22"/>
    </row>
    <row r="42" spans="1:18" s="60" customFormat="1" x14ac:dyDescent="0.25">
      <c r="A42" s="17">
        <v>41</v>
      </c>
      <c r="B42" s="115">
        <v>0.5756944444444444</v>
      </c>
      <c r="C42" s="117">
        <v>0.57881944444444444</v>
      </c>
      <c r="D42" s="116">
        <f t="shared" si="0"/>
        <v>3.1250000000000444E-3</v>
      </c>
      <c r="E42" s="5">
        <f t="shared" si="1"/>
        <v>270</v>
      </c>
      <c r="F42" s="62"/>
      <c r="G42" s="17"/>
      <c r="H42" s="34"/>
      <c r="I42" s="95"/>
      <c r="J42" s="17"/>
      <c r="K42" s="105"/>
      <c r="L42" s="5">
        <v>265.3</v>
      </c>
      <c r="M42" s="33">
        <f t="shared" si="2"/>
        <v>-4.6999999999999886</v>
      </c>
      <c r="N42" s="33">
        <f t="shared" si="3"/>
        <v>-9.3999999999999778E-2</v>
      </c>
      <c r="O42" s="22">
        <v>0.09</v>
      </c>
      <c r="P42" s="22"/>
    </row>
    <row r="43" spans="1:18" s="60" customFormat="1" x14ac:dyDescent="0.25">
      <c r="A43" s="17">
        <v>42</v>
      </c>
      <c r="B43" s="115">
        <v>0.57777777777777783</v>
      </c>
      <c r="C43" s="117">
        <v>0.5808564814814815</v>
      </c>
      <c r="D43" s="116">
        <f t="shared" si="0"/>
        <v>3.0787037037036669E-3</v>
      </c>
      <c r="E43" s="5">
        <f t="shared" si="1"/>
        <v>266</v>
      </c>
      <c r="F43" s="62"/>
      <c r="G43" s="17"/>
      <c r="H43" s="34"/>
      <c r="I43" s="95"/>
      <c r="J43" s="17"/>
      <c r="K43" s="105"/>
      <c r="L43" s="5">
        <v>265.3</v>
      </c>
      <c r="M43" s="33">
        <f t="shared" si="2"/>
        <v>-0.69999999999998863</v>
      </c>
      <c r="N43" s="33">
        <f t="shared" si="3"/>
        <v>-1.3999999999999773E-2</v>
      </c>
      <c r="O43" s="22">
        <v>0.01</v>
      </c>
      <c r="P43" s="22"/>
    </row>
    <row r="44" spans="1:18" s="60" customFormat="1" x14ac:dyDescent="0.25">
      <c r="A44" s="17">
        <v>43</v>
      </c>
      <c r="B44" s="115"/>
      <c r="C44" s="117"/>
      <c r="D44" s="116">
        <f t="shared" si="0"/>
        <v>0</v>
      </c>
      <c r="E44" s="5">
        <f t="shared" si="1"/>
        <v>0</v>
      </c>
      <c r="F44" s="62"/>
      <c r="G44" s="17"/>
      <c r="H44" s="34"/>
      <c r="I44" s="95"/>
      <c r="J44" s="17"/>
      <c r="K44" s="105"/>
      <c r="L44" s="5">
        <v>265.3</v>
      </c>
      <c r="M44" s="33">
        <f t="shared" si="2"/>
        <v>265.3</v>
      </c>
      <c r="N44" s="33">
        <f t="shared" si="3"/>
        <v>5.306</v>
      </c>
      <c r="O44" s="22"/>
      <c r="P44" s="22"/>
    </row>
    <row r="45" spans="1:18" s="60" customFormat="1" x14ac:dyDescent="0.25">
      <c r="A45" s="17">
        <v>44</v>
      </c>
      <c r="B45" s="127">
        <v>0.57847222222222217</v>
      </c>
      <c r="C45" s="128">
        <v>0.58153935185185179</v>
      </c>
      <c r="D45" s="129">
        <f t="shared" si="0"/>
        <v>3.067129629629628E-3</v>
      </c>
      <c r="E45" s="56">
        <f t="shared" si="1"/>
        <v>265</v>
      </c>
      <c r="F45" s="62"/>
      <c r="G45" s="83"/>
      <c r="H45" s="55"/>
      <c r="I45" s="95"/>
      <c r="J45" s="83"/>
      <c r="K45" s="130"/>
      <c r="L45" s="5">
        <v>265.3</v>
      </c>
      <c r="M45" s="131">
        <f t="shared" si="2"/>
        <v>0.30000000000001137</v>
      </c>
      <c r="N45" s="33">
        <f t="shared" si="3"/>
        <v>6.0000000000002274E-3</v>
      </c>
      <c r="O45" s="139">
        <v>0.01</v>
      </c>
      <c r="P45" s="22"/>
    </row>
    <row r="46" spans="1:18" s="60" customFormat="1" x14ac:dyDescent="0.25">
      <c r="A46" s="126">
        <v>46</v>
      </c>
      <c r="B46" s="98">
        <v>0.62291666666666667</v>
      </c>
      <c r="C46" s="132">
        <v>0.62600694444444438</v>
      </c>
      <c r="D46" s="133">
        <f t="shared" si="0"/>
        <v>3.0902777777777057E-3</v>
      </c>
      <c r="E46" s="106">
        <f t="shared" si="1"/>
        <v>267</v>
      </c>
      <c r="F46" s="106"/>
      <c r="G46" s="85"/>
      <c r="H46" s="134"/>
      <c r="I46" s="134"/>
      <c r="J46" s="85"/>
      <c r="K46" s="134"/>
      <c r="L46" s="5">
        <v>265.3</v>
      </c>
      <c r="M46" s="131">
        <f t="shared" si="2"/>
        <v>-1.6999999999999886</v>
      </c>
      <c r="N46" s="137">
        <f t="shared" si="3"/>
        <v>-3.3999999999999773E-2</v>
      </c>
      <c r="O46" s="140">
        <v>0.03</v>
      </c>
      <c r="P46" s="64"/>
    </row>
    <row r="47" spans="1:18" s="60" customFormat="1" x14ac:dyDescent="0.25">
      <c r="A47" s="126">
        <v>47</v>
      </c>
      <c r="B47" s="97">
        <v>0.62361111111111112</v>
      </c>
      <c r="C47" s="132">
        <v>0.62702546296296291</v>
      </c>
      <c r="D47" s="133">
        <f t="shared" si="0"/>
        <v>3.4143518518517935E-3</v>
      </c>
      <c r="E47" s="106">
        <f t="shared" si="1"/>
        <v>295</v>
      </c>
      <c r="F47" s="106"/>
      <c r="G47" s="85"/>
      <c r="H47" s="134"/>
      <c r="I47" s="134"/>
      <c r="J47" s="85"/>
      <c r="K47" s="134"/>
      <c r="L47" s="5">
        <v>265.3</v>
      </c>
      <c r="M47" s="131">
        <f t="shared" si="2"/>
        <v>-29.699999999999989</v>
      </c>
      <c r="N47" s="137">
        <f t="shared" si="3"/>
        <v>-0.59399999999999975</v>
      </c>
      <c r="O47" s="140">
        <v>0.59</v>
      </c>
      <c r="P47" s="64"/>
    </row>
    <row r="48" spans="1:18" s="60" customFormat="1" x14ac:dyDescent="0.25">
      <c r="A48" s="126">
        <v>48</v>
      </c>
      <c r="B48" s="97">
        <v>0.5805555555555556</v>
      </c>
      <c r="C48" s="132">
        <v>0.58365740740740735</v>
      </c>
      <c r="D48" s="133">
        <f t="shared" si="0"/>
        <v>3.1018518518517446E-3</v>
      </c>
      <c r="E48" s="106">
        <f t="shared" si="1"/>
        <v>268</v>
      </c>
      <c r="F48" s="106"/>
      <c r="G48" s="85"/>
      <c r="H48" s="134"/>
      <c r="I48" s="134"/>
      <c r="J48" s="85"/>
      <c r="K48" s="134"/>
      <c r="L48" s="5">
        <v>265.3</v>
      </c>
      <c r="M48" s="131">
        <f t="shared" si="2"/>
        <v>-2.6999999999999886</v>
      </c>
      <c r="N48" s="137">
        <f t="shared" si="3"/>
        <v>-5.399999999999977E-2</v>
      </c>
      <c r="O48" s="140">
        <v>0.05</v>
      </c>
      <c r="P48" s="64"/>
    </row>
    <row r="49" spans="1:18" s="60" customFormat="1" x14ac:dyDescent="0.25">
      <c r="A49" s="126"/>
      <c r="B49" s="97"/>
      <c r="C49" s="132"/>
      <c r="D49" s="133"/>
      <c r="E49" s="106"/>
      <c r="F49" s="106"/>
      <c r="G49" s="85"/>
      <c r="H49" s="134"/>
      <c r="I49" s="134"/>
      <c r="J49" s="85"/>
      <c r="K49" s="134"/>
      <c r="L49" s="136"/>
      <c r="M49" s="135"/>
      <c r="N49" s="138"/>
      <c r="O49" s="140"/>
      <c r="P49" s="64"/>
    </row>
    <row r="50" spans="1:18" s="60" customFormat="1" x14ac:dyDescent="0.25">
      <c r="A50" s="17"/>
      <c r="B50" s="101"/>
      <c r="C50" s="99"/>
      <c r="D50" s="100"/>
      <c r="E50" s="62"/>
      <c r="F50" s="62"/>
      <c r="G50" s="82"/>
      <c r="H50" s="61"/>
      <c r="I50" s="61"/>
      <c r="J50" s="82"/>
      <c r="K50" s="61"/>
      <c r="L50" s="62"/>
      <c r="M50" s="63"/>
      <c r="N50" s="63"/>
      <c r="O50" s="64"/>
      <c r="P50" s="64"/>
    </row>
    <row r="51" spans="1:18" x14ac:dyDescent="0.25">
      <c r="A51" s="17"/>
      <c r="B51" s="102"/>
      <c r="C51" s="103"/>
      <c r="D51" s="103"/>
      <c r="E51" s="58"/>
      <c r="F51" s="58"/>
      <c r="G51" s="17"/>
      <c r="H51" s="58"/>
      <c r="I51" s="58"/>
      <c r="J51" s="17"/>
      <c r="K51" s="58"/>
      <c r="L51" s="58"/>
      <c r="M51" s="59"/>
      <c r="N51" s="59"/>
      <c r="O51" s="57"/>
      <c r="P51" s="57"/>
      <c r="Q51" s="57"/>
      <c r="R51" s="57"/>
    </row>
    <row r="52" spans="1:18" x14ac:dyDescent="0.25">
      <c r="A52" s="17"/>
      <c r="B52" s="104"/>
      <c r="C52" s="32"/>
      <c r="D52" s="32"/>
      <c r="E52" s="7"/>
      <c r="F52" s="7"/>
      <c r="G52" s="17"/>
      <c r="H52" s="7"/>
      <c r="I52" s="7"/>
      <c r="J52" s="17"/>
      <c r="K52" s="7"/>
      <c r="L52" s="7"/>
      <c r="M52" s="3"/>
      <c r="N52" s="3"/>
      <c r="O52" s="4"/>
      <c r="P52" s="4"/>
      <c r="Q52" s="4"/>
      <c r="R52" s="4"/>
    </row>
    <row r="53" spans="1:18" x14ac:dyDescent="0.25">
      <c r="A53" s="17"/>
      <c r="G53" s="17"/>
      <c r="J53" s="17"/>
    </row>
    <row r="54" spans="1:18" x14ac:dyDescent="0.25">
      <c r="A54" s="17"/>
      <c r="G54" s="17"/>
      <c r="J54" s="17"/>
    </row>
    <row r="55" spans="1:18" x14ac:dyDescent="0.25">
      <c r="A55" s="17"/>
      <c r="G55" s="17"/>
      <c r="J55" s="17"/>
    </row>
    <row r="59" spans="1:18" x14ac:dyDescent="0.25">
      <c r="M59" s="1">
        <f>C59*60</f>
        <v>0</v>
      </c>
    </row>
  </sheetData>
  <pageMargins left="0.70866141732283516" right="0.70866141732283516" top="0.74803149606299213" bottom="0.74803149606299213" header="0.31496062992126012" footer="0.31496062992126012"/>
  <pageSetup paperSize="9" scale="90" fitToWidth="0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0000"/>
  </sheetPr>
  <dimension ref="A1:H48"/>
  <sheetViews>
    <sheetView topLeftCell="A22" workbookViewId="0">
      <selection activeCell="D45" sqref="D45"/>
    </sheetView>
  </sheetViews>
  <sheetFormatPr baseColWidth="10" defaultRowHeight="15" x14ac:dyDescent="0.25"/>
  <cols>
    <col min="1" max="4" width="11.42578125" customWidth="1"/>
    <col min="5" max="5" width="17.140625" customWidth="1"/>
    <col min="6" max="8" width="13.7109375" customWidth="1"/>
    <col min="9" max="9" width="11.42578125" customWidth="1"/>
  </cols>
  <sheetData>
    <row r="1" spans="1:8" x14ac:dyDescent="0.25">
      <c r="A1" t="s">
        <v>2</v>
      </c>
      <c r="B1" t="s">
        <v>43</v>
      </c>
      <c r="C1" t="s">
        <v>18</v>
      </c>
      <c r="D1" t="s">
        <v>13</v>
      </c>
      <c r="E1" t="s">
        <v>19</v>
      </c>
      <c r="F1" t="s">
        <v>58</v>
      </c>
    </row>
    <row r="2" spans="1:8" x14ac:dyDescent="0.25">
      <c r="A2">
        <v>1</v>
      </c>
      <c r="B2">
        <v>0</v>
      </c>
      <c r="C2" s="93">
        <v>17</v>
      </c>
      <c r="D2" s="93">
        <f>B2-C2</f>
        <v>-17</v>
      </c>
      <c r="E2">
        <f>SQRT(D2*D2)</f>
        <v>17</v>
      </c>
      <c r="F2" s="93">
        <f>E2*0.05</f>
        <v>0.85000000000000009</v>
      </c>
      <c r="G2" s="93">
        <v>0.85</v>
      </c>
      <c r="H2" s="91"/>
    </row>
    <row r="3" spans="1:8" x14ac:dyDescent="0.25">
      <c r="A3">
        <v>2</v>
      </c>
      <c r="B3">
        <v>0</v>
      </c>
      <c r="C3" s="93">
        <v>14</v>
      </c>
      <c r="D3" s="93">
        <f t="shared" ref="D3:D37" si="0">B3-C3</f>
        <v>-14</v>
      </c>
      <c r="E3">
        <f t="shared" ref="E3:E37" si="1">SQRT(D3*D3)</f>
        <v>14</v>
      </c>
      <c r="F3" s="93">
        <f t="shared" ref="F3:F37" si="2">E3*0.05</f>
        <v>0.70000000000000007</v>
      </c>
      <c r="G3">
        <v>0.7</v>
      </c>
    </row>
    <row r="4" spans="1:8" x14ac:dyDescent="0.25">
      <c r="A4">
        <v>3</v>
      </c>
      <c r="B4">
        <v>0</v>
      </c>
      <c r="C4" s="93">
        <v>4</v>
      </c>
      <c r="D4" s="93">
        <f t="shared" si="0"/>
        <v>-4</v>
      </c>
      <c r="E4">
        <f t="shared" si="1"/>
        <v>4</v>
      </c>
      <c r="F4" s="93">
        <f t="shared" si="2"/>
        <v>0.2</v>
      </c>
      <c r="G4">
        <v>0.2</v>
      </c>
      <c r="H4" s="94"/>
    </row>
    <row r="5" spans="1:8" x14ac:dyDescent="0.25">
      <c r="A5">
        <v>4</v>
      </c>
      <c r="B5">
        <v>0</v>
      </c>
      <c r="C5" s="93">
        <v>49</v>
      </c>
      <c r="D5" s="93">
        <f t="shared" si="0"/>
        <v>-49</v>
      </c>
      <c r="E5">
        <f t="shared" si="1"/>
        <v>49</v>
      </c>
      <c r="F5" s="93">
        <f t="shared" si="2"/>
        <v>2.4500000000000002</v>
      </c>
    </row>
    <row r="6" spans="1:8" x14ac:dyDescent="0.25">
      <c r="A6">
        <v>5</v>
      </c>
      <c r="B6">
        <v>0</v>
      </c>
      <c r="C6" s="93">
        <v>11</v>
      </c>
      <c r="D6" s="93">
        <f t="shared" si="0"/>
        <v>-11</v>
      </c>
      <c r="E6">
        <f t="shared" si="1"/>
        <v>11</v>
      </c>
      <c r="F6" s="93">
        <f t="shared" si="2"/>
        <v>0.55000000000000004</v>
      </c>
      <c r="G6">
        <v>0.55000000000000004</v>
      </c>
    </row>
    <row r="7" spans="1:8" x14ac:dyDescent="0.25">
      <c r="A7">
        <v>6</v>
      </c>
      <c r="B7">
        <v>0</v>
      </c>
      <c r="C7" s="93">
        <v>43</v>
      </c>
      <c r="D7" s="93">
        <f t="shared" si="0"/>
        <v>-43</v>
      </c>
      <c r="E7">
        <f t="shared" si="1"/>
        <v>43</v>
      </c>
      <c r="F7" s="93">
        <f t="shared" si="2"/>
        <v>2.15</v>
      </c>
      <c r="G7">
        <v>2.15</v>
      </c>
    </row>
    <row r="8" spans="1:8" x14ac:dyDescent="0.25">
      <c r="A8">
        <v>7</v>
      </c>
      <c r="B8">
        <v>0</v>
      </c>
      <c r="C8" s="93">
        <v>28</v>
      </c>
      <c r="D8" s="93">
        <f t="shared" si="0"/>
        <v>-28</v>
      </c>
      <c r="E8">
        <f t="shared" si="1"/>
        <v>28</v>
      </c>
      <c r="F8" s="93">
        <f t="shared" si="2"/>
        <v>1.4000000000000001</v>
      </c>
      <c r="G8">
        <v>1.4</v>
      </c>
    </row>
    <row r="9" spans="1:8" x14ac:dyDescent="0.25">
      <c r="A9">
        <v>8</v>
      </c>
      <c r="B9">
        <v>0</v>
      </c>
      <c r="C9" s="93">
        <v>58</v>
      </c>
      <c r="D9" s="93">
        <f t="shared" si="0"/>
        <v>-58</v>
      </c>
      <c r="E9">
        <f t="shared" si="1"/>
        <v>58</v>
      </c>
      <c r="F9" s="93">
        <f t="shared" si="2"/>
        <v>2.9000000000000004</v>
      </c>
      <c r="G9">
        <v>2.9</v>
      </c>
    </row>
    <row r="10" spans="1:8" x14ac:dyDescent="0.25">
      <c r="A10">
        <v>9</v>
      </c>
      <c r="B10">
        <v>0</v>
      </c>
      <c r="C10" s="93">
        <v>20</v>
      </c>
      <c r="D10" s="93">
        <f t="shared" si="0"/>
        <v>-20</v>
      </c>
      <c r="E10">
        <f t="shared" si="1"/>
        <v>20</v>
      </c>
      <c r="F10" s="93">
        <f t="shared" si="2"/>
        <v>1</v>
      </c>
      <c r="G10">
        <v>1</v>
      </c>
    </row>
    <row r="11" spans="1:8" x14ac:dyDescent="0.25">
      <c r="A11">
        <v>10</v>
      </c>
      <c r="B11">
        <v>0</v>
      </c>
      <c r="C11" s="93">
        <v>26</v>
      </c>
      <c r="D11" s="93">
        <f t="shared" si="0"/>
        <v>-26</v>
      </c>
      <c r="E11">
        <f t="shared" si="1"/>
        <v>26</v>
      </c>
      <c r="F11" s="93">
        <f t="shared" si="2"/>
        <v>1.3</v>
      </c>
      <c r="G11">
        <v>1.3</v>
      </c>
    </row>
    <row r="12" spans="1:8" x14ac:dyDescent="0.25">
      <c r="A12">
        <v>11</v>
      </c>
      <c r="B12">
        <v>0</v>
      </c>
      <c r="C12" s="93">
        <v>15</v>
      </c>
      <c r="D12" s="93">
        <f t="shared" si="0"/>
        <v>-15</v>
      </c>
      <c r="E12">
        <f t="shared" si="1"/>
        <v>15</v>
      </c>
      <c r="F12" s="93">
        <f t="shared" si="2"/>
        <v>0.75</v>
      </c>
      <c r="G12">
        <v>0.75</v>
      </c>
    </row>
    <row r="13" spans="1:8" x14ac:dyDescent="0.25">
      <c r="A13">
        <v>12</v>
      </c>
      <c r="B13">
        <v>0</v>
      </c>
      <c r="C13" s="93">
        <v>41</v>
      </c>
      <c r="D13" s="93">
        <f t="shared" si="0"/>
        <v>-41</v>
      </c>
      <c r="E13">
        <f t="shared" si="1"/>
        <v>41</v>
      </c>
      <c r="F13" s="93">
        <f t="shared" si="2"/>
        <v>2.0500000000000003</v>
      </c>
      <c r="G13">
        <v>2.0499999999999998</v>
      </c>
    </row>
    <row r="14" spans="1:8" x14ac:dyDescent="0.25">
      <c r="A14">
        <v>13</v>
      </c>
      <c r="B14">
        <v>0</v>
      </c>
      <c r="C14" s="93">
        <v>14</v>
      </c>
      <c r="D14" s="93">
        <f t="shared" si="0"/>
        <v>-14</v>
      </c>
      <c r="E14">
        <f t="shared" si="1"/>
        <v>14</v>
      </c>
      <c r="F14" s="93">
        <f t="shared" si="2"/>
        <v>0.70000000000000007</v>
      </c>
      <c r="G14">
        <v>0.7</v>
      </c>
    </row>
    <row r="15" spans="1:8" x14ac:dyDescent="0.25">
      <c r="A15">
        <v>14</v>
      </c>
      <c r="B15">
        <v>0</v>
      </c>
      <c r="C15" s="93">
        <v>31</v>
      </c>
      <c r="D15" s="93">
        <f t="shared" si="0"/>
        <v>-31</v>
      </c>
      <c r="E15">
        <f t="shared" si="1"/>
        <v>31</v>
      </c>
      <c r="F15" s="93">
        <f t="shared" si="2"/>
        <v>1.55</v>
      </c>
      <c r="G15">
        <v>1.55</v>
      </c>
    </row>
    <row r="16" spans="1:8" x14ac:dyDescent="0.25">
      <c r="A16">
        <v>15</v>
      </c>
      <c r="B16">
        <v>0</v>
      </c>
      <c r="C16" s="93"/>
      <c r="D16" s="93">
        <f t="shared" si="0"/>
        <v>0</v>
      </c>
      <c r="E16">
        <f t="shared" si="1"/>
        <v>0</v>
      </c>
      <c r="F16" s="93">
        <f t="shared" si="2"/>
        <v>0</v>
      </c>
    </row>
    <row r="17" spans="1:7" x14ac:dyDescent="0.25">
      <c r="A17">
        <v>16</v>
      </c>
      <c r="B17">
        <v>0</v>
      </c>
      <c r="C17" s="93"/>
      <c r="D17" s="93">
        <f t="shared" si="0"/>
        <v>0</v>
      </c>
      <c r="E17">
        <f t="shared" si="1"/>
        <v>0</v>
      </c>
      <c r="F17" s="93">
        <f t="shared" si="2"/>
        <v>0</v>
      </c>
    </row>
    <row r="18" spans="1:7" x14ac:dyDescent="0.25">
      <c r="A18">
        <v>17</v>
      </c>
      <c r="B18">
        <v>0</v>
      </c>
      <c r="C18" s="93"/>
      <c r="D18" s="93">
        <f t="shared" si="0"/>
        <v>0</v>
      </c>
      <c r="E18">
        <f t="shared" si="1"/>
        <v>0</v>
      </c>
      <c r="F18" s="93">
        <f t="shared" si="2"/>
        <v>0</v>
      </c>
    </row>
    <row r="19" spans="1:7" x14ac:dyDescent="0.25">
      <c r="A19">
        <v>18</v>
      </c>
      <c r="B19">
        <v>0</v>
      </c>
      <c r="C19" s="93"/>
      <c r="D19" s="93">
        <f t="shared" si="0"/>
        <v>0</v>
      </c>
      <c r="E19">
        <f t="shared" si="1"/>
        <v>0</v>
      </c>
      <c r="F19" s="93">
        <f t="shared" si="2"/>
        <v>0</v>
      </c>
    </row>
    <row r="20" spans="1:7" x14ac:dyDescent="0.25">
      <c r="A20">
        <v>19</v>
      </c>
      <c r="B20">
        <v>0</v>
      </c>
      <c r="C20" s="93">
        <v>26</v>
      </c>
      <c r="D20" s="93">
        <f t="shared" si="0"/>
        <v>-26</v>
      </c>
      <c r="E20">
        <f t="shared" si="1"/>
        <v>26</v>
      </c>
      <c r="F20" s="93">
        <f t="shared" si="2"/>
        <v>1.3</v>
      </c>
      <c r="G20">
        <v>1.3</v>
      </c>
    </row>
    <row r="21" spans="1:7" x14ac:dyDescent="0.25">
      <c r="A21">
        <v>20</v>
      </c>
      <c r="B21">
        <v>0</v>
      </c>
      <c r="C21" s="93">
        <v>41</v>
      </c>
      <c r="D21" s="93">
        <f t="shared" si="0"/>
        <v>-41</v>
      </c>
      <c r="E21">
        <f t="shared" si="1"/>
        <v>41</v>
      </c>
      <c r="F21" s="93">
        <f t="shared" si="2"/>
        <v>2.0500000000000003</v>
      </c>
      <c r="G21">
        <v>2.0499999999999998</v>
      </c>
    </row>
    <row r="22" spans="1:7" x14ac:dyDescent="0.25">
      <c r="A22">
        <v>21</v>
      </c>
      <c r="B22">
        <v>0</v>
      </c>
      <c r="C22" s="93"/>
      <c r="D22" s="93">
        <f t="shared" si="0"/>
        <v>0</v>
      </c>
      <c r="E22">
        <f t="shared" si="1"/>
        <v>0</v>
      </c>
      <c r="F22" s="93">
        <f t="shared" si="2"/>
        <v>0</v>
      </c>
    </row>
    <row r="23" spans="1:7" x14ac:dyDescent="0.25">
      <c r="A23">
        <v>22</v>
      </c>
      <c r="B23">
        <v>0</v>
      </c>
      <c r="C23" s="93">
        <v>10</v>
      </c>
      <c r="D23" s="93">
        <f t="shared" si="0"/>
        <v>-10</v>
      </c>
      <c r="E23">
        <f t="shared" si="1"/>
        <v>10</v>
      </c>
      <c r="F23" s="93">
        <f t="shared" si="2"/>
        <v>0.5</v>
      </c>
      <c r="G23">
        <v>0.5</v>
      </c>
    </row>
    <row r="24" spans="1:7" x14ac:dyDescent="0.25">
      <c r="A24">
        <v>23</v>
      </c>
      <c r="B24">
        <v>0</v>
      </c>
      <c r="C24" s="93"/>
      <c r="D24" s="93">
        <f t="shared" si="0"/>
        <v>0</v>
      </c>
      <c r="E24">
        <f t="shared" si="1"/>
        <v>0</v>
      </c>
      <c r="F24" s="93">
        <f t="shared" si="2"/>
        <v>0</v>
      </c>
    </row>
    <row r="25" spans="1:7" x14ac:dyDescent="0.25">
      <c r="A25">
        <v>24</v>
      </c>
      <c r="B25">
        <v>0</v>
      </c>
      <c r="C25" s="93"/>
      <c r="D25" s="93">
        <f t="shared" si="0"/>
        <v>0</v>
      </c>
      <c r="E25">
        <f t="shared" si="1"/>
        <v>0</v>
      </c>
      <c r="F25" s="93">
        <f t="shared" si="2"/>
        <v>0</v>
      </c>
    </row>
    <row r="26" spans="1:7" x14ac:dyDescent="0.25">
      <c r="A26">
        <v>25</v>
      </c>
      <c r="B26">
        <v>0</v>
      </c>
      <c r="C26" s="93">
        <v>18</v>
      </c>
      <c r="D26" s="93">
        <f t="shared" si="0"/>
        <v>-18</v>
      </c>
      <c r="E26">
        <f t="shared" si="1"/>
        <v>18</v>
      </c>
      <c r="F26" s="93">
        <f t="shared" si="2"/>
        <v>0.9</v>
      </c>
      <c r="G26">
        <v>0.9</v>
      </c>
    </row>
    <row r="27" spans="1:7" x14ac:dyDescent="0.25">
      <c r="A27">
        <v>26</v>
      </c>
      <c r="B27">
        <v>0</v>
      </c>
      <c r="C27" s="93"/>
      <c r="D27" s="93">
        <f t="shared" si="0"/>
        <v>0</v>
      </c>
      <c r="E27">
        <f t="shared" si="1"/>
        <v>0</v>
      </c>
      <c r="F27" s="93">
        <f t="shared" si="2"/>
        <v>0</v>
      </c>
    </row>
    <row r="28" spans="1:7" x14ac:dyDescent="0.25">
      <c r="A28">
        <v>27</v>
      </c>
      <c r="B28">
        <v>0</v>
      </c>
      <c r="C28" s="93">
        <v>85</v>
      </c>
      <c r="D28" s="93">
        <f t="shared" si="0"/>
        <v>-85</v>
      </c>
      <c r="E28">
        <f t="shared" si="1"/>
        <v>85</v>
      </c>
      <c r="F28" s="93">
        <f t="shared" si="2"/>
        <v>4.25</v>
      </c>
      <c r="G28">
        <v>4.25</v>
      </c>
    </row>
    <row r="29" spans="1:7" x14ac:dyDescent="0.25">
      <c r="A29">
        <v>28</v>
      </c>
      <c r="B29">
        <v>0</v>
      </c>
      <c r="C29" s="93"/>
      <c r="D29" s="93">
        <f t="shared" si="0"/>
        <v>0</v>
      </c>
      <c r="E29">
        <f t="shared" si="1"/>
        <v>0</v>
      </c>
      <c r="F29" s="93">
        <f t="shared" si="2"/>
        <v>0</v>
      </c>
    </row>
    <row r="30" spans="1:7" x14ac:dyDescent="0.25">
      <c r="A30">
        <v>29</v>
      </c>
      <c r="B30">
        <v>0</v>
      </c>
      <c r="C30" s="93">
        <v>19</v>
      </c>
      <c r="D30" s="93">
        <f t="shared" si="0"/>
        <v>-19</v>
      </c>
      <c r="E30">
        <f t="shared" si="1"/>
        <v>19</v>
      </c>
      <c r="F30" s="93">
        <f t="shared" si="2"/>
        <v>0.95000000000000007</v>
      </c>
      <c r="G30">
        <v>0.95</v>
      </c>
    </row>
    <row r="31" spans="1:7" x14ac:dyDescent="0.25">
      <c r="A31">
        <v>30</v>
      </c>
      <c r="B31">
        <v>0</v>
      </c>
      <c r="C31" s="93">
        <v>31</v>
      </c>
      <c r="D31" s="93">
        <f t="shared" si="0"/>
        <v>-31</v>
      </c>
      <c r="E31">
        <f t="shared" si="1"/>
        <v>31</v>
      </c>
      <c r="F31" s="93">
        <f t="shared" si="2"/>
        <v>1.55</v>
      </c>
      <c r="G31">
        <v>1.55</v>
      </c>
    </row>
    <row r="32" spans="1:7" x14ac:dyDescent="0.25">
      <c r="A32">
        <v>31</v>
      </c>
      <c r="B32">
        <v>0</v>
      </c>
      <c r="C32" s="93">
        <v>12</v>
      </c>
      <c r="D32" s="93">
        <f t="shared" si="0"/>
        <v>-12</v>
      </c>
      <c r="E32">
        <f t="shared" si="1"/>
        <v>12</v>
      </c>
      <c r="F32" s="93">
        <f t="shared" si="2"/>
        <v>0.60000000000000009</v>
      </c>
      <c r="G32">
        <v>0.6</v>
      </c>
    </row>
    <row r="33" spans="1:7" x14ac:dyDescent="0.25">
      <c r="A33">
        <v>32</v>
      </c>
      <c r="B33">
        <v>0</v>
      </c>
      <c r="C33" s="93">
        <v>53</v>
      </c>
      <c r="D33" s="93">
        <f t="shared" si="0"/>
        <v>-53</v>
      </c>
      <c r="E33">
        <f t="shared" si="1"/>
        <v>53</v>
      </c>
      <c r="F33" s="93">
        <f t="shared" si="2"/>
        <v>2.6500000000000004</v>
      </c>
      <c r="G33">
        <v>2.65</v>
      </c>
    </row>
    <row r="34" spans="1:7" x14ac:dyDescent="0.25">
      <c r="A34">
        <v>33</v>
      </c>
      <c r="B34">
        <v>0</v>
      </c>
      <c r="C34" s="93">
        <v>42</v>
      </c>
      <c r="D34" s="93">
        <f t="shared" si="0"/>
        <v>-42</v>
      </c>
      <c r="E34">
        <f t="shared" si="1"/>
        <v>42</v>
      </c>
      <c r="F34" s="93">
        <f t="shared" si="2"/>
        <v>2.1</v>
      </c>
      <c r="G34">
        <v>2.1</v>
      </c>
    </row>
    <row r="35" spans="1:7" x14ac:dyDescent="0.25">
      <c r="A35">
        <v>34</v>
      </c>
      <c r="B35">
        <v>0</v>
      </c>
      <c r="C35" s="93"/>
      <c r="D35" s="93">
        <f t="shared" si="0"/>
        <v>0</v>
      </c>
      <c r="E35">
        <f t="shared" si="1"/>
        <v>0</v>
      </c>
      <c r="F35" s="93">
        <f t="shared" si="2"/>
        <v>0</v>
      </c>
    </row>
    <row r="36" spans="1:7" x14ac:dyDescent="0.25">
      <c r="A36">
        <v>35</v>
      </c>
      <c r="B36">
        <v>0</v>
      </c>
      <c r="C36" s="93">
        <v>33</v>
      </c>
      <c r="D36" s="93">
        <f t="shared" si="0"/>
        <v>-33</v>
      </c>
      <c r="E36">
        <f t="shared" si="1"/>
        <v>33</v>
      </c>
      <c r="F36" s="93">
        <f t="shared" si="2"/>
        <v>1.6500000000000001</v>
      </c>
      <c r="G36">
        <v>1.65</v>
      </c>
    </row>
    <row r="37" spans="1:7" x14ac:dyDescent="0.25">
      <c r="A37">
        <v>36</v>
      </c>
      <c r="B37">
        <v>0</v>
      </c>
      <c r="C37" s="93"/>
      <c r="D37" s="93">
        <f t="shared" si="0"/>
        <v>0</v>
      </c>
      <c r="E37">
        <f t="shared" si="1"/>
        <v>0</v>
      </c>
      <c r="F37" s="93">
        <f t="shared" si="2"/>
        <v>0</v>
      </c>
    </row>
    <row r="38" spans="1:7" x14ac:dyDescent="0.25">
      <c r="A38">
        <v>38</v>
      </c>
      <c r="B38">
        <v>0</v>
      </c>
      <c r="C38" s="93">
        <v>33</v>
      </c>
      <c r="D38" s="93">
        <f t="shared" ref="D38:D46" si="3">B38-C38</f>
        <v>-33</v>
      </c>
      <c r="E38">
        <f t="shared" ref="E38:E46" si="4">SQRT(D38*D38)</f>
        <v>33</v>
      </c>
      <c r="F38" s="93">
        <f t="shared" ref="F38:F46" si="5">E38*0.05</f>
        <v>1.6500000000000001</v>
      </c>
    </row>
    <row r="39" spans="1:7" x14ac:dyDescent="0.25">
      <c r="A39">
        <v>39</v>
      </c>
      <c r="B39">
        <v>0</v>
      </c>
      <c r="C39" s="93">
        <v>11</v>
      </c>
      <c r="D39" s="93">
        <f t="shared" si="3"/>
        <v>-11</v>
      </c>
      <c r="E39">
        <f t="shared" si="4"/>
        <v>11</v>
      </c>
      <c r="F39" s="93">
        <f t="shared" si="5"/>
        <v>0.55000000000000004</v>
      </c>
      <c r="G39">
        <v>0.55000000000000004</v>
      </c>
    </row>
    <row r="40" spans="1:7" x14ac:dyDescent="0.25">
      <c r="A40">
        <v>40</v>
      </c>
      <c r="B40">
        <v>0</v>
      </c>
      <c r="C40" s="93"/>
      <c r="D40" s="93">
        <f t="shared" si="3"/>
        <v>0</v>
      </c>
      <c r="E40">
        <f t="shared" si="4"/>
        <v>0</v>
      </c>
      <c r="F40" s="93">
        <f t="shared" si="5"/>
        <v>0</v>
      </c>
    </row>
    <row r="41" spans="1:7" x14ac:dyDescent="0.25">
      <c r="A41">
        <v>41</v>
      </c>
      <c r="B41">
        <v>0</v>
      </c>
      <c r="C41" s="93"/>
      <c r="D41" s="93">
        <f t="shared" si="3"/>
        <v>0</v>
      </c>
      <c r="E41">
        <f t="shared" si="4"/>
        <v>0</v>
      </c>
      <c r="F41" s="93">
        <f t="shared" si="5"/>
        <v>0</v>
      </c>
    </row>
    <row r="42" spans="1:7" x14ac:dyDescent="0.25">
      <c r="A42">
        <v>42</v>
      </c>
      <c r="B42">
        <v>0</v>
      </c>
      <c r="C42" s="93">
        <v>28</v>
      </c>
      <c r="D42" s="93">
        <f t="shared" si="3"/>
        <v>-28</v>
      </c>
      <c r="E42">
        <f t="shared" si="4"/>
        <v>28</v>
      </c>
      <c r="F42" s="93">
        <f t="shared" si="5"/>
        <v>1.4000000000000001</v>
      </c>
      <c r="G42">
        <v>1.4</v>
      </c>
    </row>
    <row r="43" spans="1:7" x14ac:dyDescent="0.25">
      <c r="A43">
        <v>43</v>
      </c>
      <c r="B43">
        <v>0</v>
      </c>
      <c r="C43" s="93"/>
      <c r="D43" s="93">
        <f t="shared" si="3"/>
        <v>0</v>
      </c>
      <c r="E43">
        <f t="shared" si="4"/>
        <v>0</v>
      </c>
      <c r="F43" s="93">
        <f t="shared" si="5"/>
        <v>0</v>
      </c>
    </row>
    <row r="44" spans="1:7" x14ac:dyDescent="0.25">
      <c r="A44">
        <v>44</v>
      </c>
      <c r="B44">
        <v>0</v>
      </c>
      <c r="C44" s="93"/>
      <c r="D44" s="93">
        <f t="shared" si="3"/>
        <v>0</v>
      </c>
      <c r="E44">
        <f t="shared" si="4"/>
        <v>0</v>
      </c>
      <c r="F44" s="93">
        <f t="shared" si="5"/>
        <v>0</v>
      </c>
    </row>
    <row r="45" spans="1:7" x14ac:dyDescent="0.25">
      <c r="A45">
        <v>46</v>
      </c>
      <c r="B45">
        <v>0</v>
      </c>
      <c r="C45" s="93">
        <v>16</v>
      </c>
      <c r="D45" s="93">
        <f t="shared" si="3"/>
        <v>-16</v>
      </c>
      <c r="E45">
        <f t="shared" si="4"/>
        <v>16</v>
      </c>
      <c r="F45" s="93">
        <f t="shared" si="5"/>
        <v>0.8</v>
      </c>
    </row>
    <row r="46" spans="1:7" x14ac:dyDescent="0.25">
      <c r="A46">
        <v>47</v>
      </c>
      <c r="B46">
        <v>0</v>
      </c>
      <c r="C46" s="93">
        <v>19</v>
      </c>
      <c r="D46" s="93">
        <f t="shared" si="3"/>
        <v>-19</v>
      </c>
      <c r="E46">
        <f t="shared" si="4"/>
        <v>19</v>
      </c>
      <c r="F46" s="93">
        <f t="shared" si="5"/>
        <v>0.95000000000000007</v>
      </c>
    </row>
    <row r="47" spans="1:7" x14ac:dyDescent="0.25">
      <c r="C47" s="93"/>
      <c r="D47" s="93"/>
      <c r="F47" s="93"/>
    </row>
    <row r="48" spans="1:7" x14ac:dyDescent="0.25">
      <c r="C48" s="93"/>
      <c r="D48" s="93"/>
      <c r="F48" s="93"/>
    </row>
  </sheetData>
  <pageMargins left="0.70000000000000007" right="0.70000000000000007" top="0.78740157500000008" bottom="0.78740157500000008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workbookViewId="0">
      <selection activeCell="D2" sqref="D2"/>
    </sheetView>
  </sheetViews>
  <sheetFormatPr baseColWidth="10" defaultRowHeight="15" x14ac:dyDescent="0.25"/>
  <cols>
    <col min="1" max="4" width="11.42578125" style="1" customWidth="1"/>
    <col min="5" max="5" width="13.7109375" style="1" customWidth="1"/>
    <col min="6" max="6" width="15.140625" style="1" bestFit="1" customWidth="1"/>
    <col min="7" max="7" width="11.42578125" style="1" customWidth="1"/>
    <col min="8" max="16384" width="11.42578125" style="1"/>
  </cols>
  <sheetData>
    <row r="1" spans="1:10" x14ac:dyDescent="0.25">
      <c r="A1" s="1" t="s">
        <v>2</v>
      </c>
      <c r="B1" s="1" t="s">
        <v>60</v>
      </c>
      <c r="C1" s="1" t="s">
        <v>38</v>
      </c>
      <c r="D1" s="1" t="s">
        <v>13</v>
      </c>
      <c r="E1" s="1" t="s">
        <v>196</v>
      </c>
    </row>
    <row r="2" spans="1:10" x14ac:dyDescent="0.25">
      <c r="A2" s="1">
        <v>1</v>
      </c>
      <c r="B2" s="1">
        <v>77</v>
      </c>
      <c r="C2" s="1">
        <v>80</v>
      </c>
      <c r="D2" s="1">
        <f>SQRT(SUMSQ(B2-C2))</f>
        <v>3</v>
      </c>
      <c r="E2" s="1">
        <f>D2*0.008</f>
        <v>2.4E-2</v>
      </c>
      <c r="F2" s="90">
        <f>E2</f>
        <v>2.4E-2</v>
      </c>
      <c r="G2" s="91"/>
      <c r="H2" s="90">
        <v>2.4E-2</v>
      </c>
      <c r="J2" s="91"/>
    </row>
    <row r="3" spans="1:10" x14ac:dyDescent="0.25">
      <c r="A3" s="1">
        <v>2</v>
      </c>
      <c r="B3" s="1">
        <v>77</v>
      </c>
      <c r="C3" s="1">
        <v>65</v>
      </c>
      <c r="D3" s="1">
        <f t="shared" ref="D3:D32" si="0">SQRT(SUMSQ(B3-C3))</f>
        <v>12</v>
      </c>
      <c r="E3" s="1">
        <f t="shared" ref="E3:E32" si="1">D3*0.008</f>
        <v>9.6000000000000002E-2</v>
      </c>
      <c r="F3" s="90">
        <f t="shared" ref="F3:F32" si="2">E3</f>
        <v>9.6000000000000002E-2</v>
      </c>
      <c r="H3" s="90">
        <v>9.6000000000000002E-2</v>
      </c>
    </row>
    <row r="4" spans="1:10" x14ac:dyDescent="0.25">
      <c r="A4" s="1">
        <v>3</v>
      </c>
      <c r="B4" s="1">
        <v>77</v>
      </c>
      <c r="C4" s="1">
        <v>82</v>
      </c>
      <c r="D4" s="1">
        <f t="shared" si="0"/>
        <v>5</v>
      </c>
      <c r="E4" s="1">
        <f t="shared" si="1"/>
        <v>0.04</v>
      </c>
      <c r="F4" s="90">
        <f t="shared" si="2"/>
        <v>0.04</v>
      </c>
      <c r="H4" s="90">
        <v>0.04</v>
      </c>
    </row>
    <row r="5" spans="1:10" x14ac:dyDescent="0.25">
      <c r="A5" s="1">
        <v>4</v>
      </c>
      <c r="B5" s="1">
        <v>77</v>
      </c>
      <c r="C5" s="1">
        <v>96</v>
      </c>
      <c r="D5" s="1">
        <f t="shared" si="0"/>
        <v>19</v>
      </c>
      <c r="E5" s="1">
        <f t="shared" si="1"/>
        <v>0.152</v>
      </c>
      <c r="F5" s="90">
        <f t="shared" si="2"/>
        <v>0.152</v>
      </c>
      <c r="H5" s="90">
        <v>0.152</v>
      </c>
    </row>
    <row r="6" spans="1:10" x14ac:dyDescent="0.25">
      <c r="A6" s="1">
        <v>5</v>
      </c>
      <c r="B6" s="1">
        <v>77</v>
      </c>
      <c r="C6" s="1">
        <v>60</v>
      </c>
      <c r="D6" s="1">
        <f t="shared" si="0"/>
        <v>17</v>
      </c>
      <c r="E6" s="1">
        <f t="shared" si="1"/>
        <v>0.13600000000000001</v>
      </c>
      <c r="F6" s="90">
        <f t="shared" si="2"/>
        <v>0.13600000000000001</v>
      </c>
      <c r="H6" s="90">
        <v>0.13600000000000001</v>
      </c>
    </row>
    <row r="7" spans="1:10" x14ac:dyDescent="0.25">
      <c r="A7" s="1">
        <v>6</v>
      </c>
      <c r="B7" s="1">
        <v>77</v>
      </c>
      <c r="C7" s="1">
        <v>82</v>
      </c>
      <c r="D7" s="1">
        <f t="shared" si="0"/>
        <v>5</v>
      </c>
      <c r="E7" s="1">
        <f t="shared" si="1"/>
        <v>0.04</v>
      </c>
      <c r="F7" s="90">
        <f t="shared" si="2"/>
        <v>0.04</v>
      </c>
      <c r="H7" s="90">
        <v>0.04</v>
      </c>
    </row>
    <row r="8" spans="1:10" x14ac:dyDescent="0.25">
      <c r="A8" s="1">
        <v>7</v>
      </c>
      <c r="B8" s="1">
        <v>77</v>
      </c>
      <c r="C8" s="1">
        <v>76</v>
      </c>
      <c r="D8" s="1">
        <f t="shared" si="0"/>
        <v>1</v>
      </c>
      <c r="E8" s="1">
        <f t="shared" si="1"/>
        <v>8.0000000000000002E-3</v>
      </c>
      <c r="F8" s="90">
        <f t="shared" si="2"/>
        <v>8.0000000000000002E-3</v>
      </c>
      <c r="H8" s="90">
        <v>8.0000000000000002E-3</v>
      </c>
    </row>
    <row r="9" spans="1:10" x14ac:dyDescent="0.25">
      <c r="A9" s="1">
        <v>8</v>
      </c>
      <c r="B9" s="1">
        <v>77</v>
      </c>
      <c r="C9" s="1">
        <v>105</v>
      </c>
      <c r="D9" s="1">
        <f t="shared" si="0"/>
        <v>28</v>
      </c>
      <c r="E9" s="1">
        <f t="shared" si="1"/>
        <v>0.224</v>
      </c>
      <c r="F9" s="90">
        <f t="shared" si="2"/>
        <v>0.224</v>
      </c>
      <c r="H9" s="90">
        <v>0.224</v>
      </c>
    </row>
    <row r="10" spans="1:10" x14ac:dyDescent="0.25">
      <c r="A10" s="1">
        <v>9</v>
      </c>
      <c r="B10" s="1">
        <v>77</v>
      </c>
      <c r="C10" s="1">
        <v>74</v>
      </c>
      <c r="D10" s="1">
        <f t="shared" si="0"/>
        <v>3</v>
      </c>
      <c r="E10" s="1">
        <f t="shared" si="1"/>
        <v>2.4E-2</v>
      </c>
      <c r="F10" s="90">
        <f t="shared" si="2"/>
        <v>2.4E-2</v>
      </c>
      <c r="H10" s="90">
        <v>2.4E-2</v>
      </c>
    </row>
    <row r="11" spans="1:10" x14ac:dyDescent="0.25">
      <c r="A11" s="1">
        <v>10</v>
      </c>
      <c r="B11" s="1">
        <v>77</v>
      </c>
      <c r="C11" s="1">
        <v>71</v>
      </c>
      <c r="D11" s="1">
        <f t="shared" si="0"/>
        <v>6</v>
      </c>
      <c r="E11" s="1">
        <f t="shared" si="1"/>
        <v>4.8000000000000001E-2</v>
      </c>
      <c r="F11" s="90">
        <f t="shared" si="2"/>
        <v>4.8000000000000001E-2</v>
      </c>
      <c r="H11" s="90">
        <v>4.8000000000000001E-2</v>
      </c>
    </row>
    <row r="12" spans="1:10" x14ac:dyDescent="0.25">
      <c r="A12" s="1">
        <v>11</v>
      </c>
      <c r="B12" s="1">
        <v>77</v>
      </c>
      <c r="C12" s="1">
        <v>90</v>
      </c>
      <c r="D12" s="1">
        <f t="shared" si="0"/>
        <v>13</v>
      </c>
      <c r="E12" s="1">
        <f t="shared" si="1"/>
        <v>0.10400000000000001</v>
      </c>
      <c r="F12" s="90">
        <f t="shared" si="2"/>
        <v>0.10400000000000001</v>
      </c>
      <c r="H12" s="90">
        <v>0.104</v>
      </c>
    </row>
    <row r="13" spans="1:10" x14ac:dyDescent="0.25">
      <c r="A13" s="1">
        <v>12</v>
      </c>
      <c r="B13" s="1">
        <v>77</v>
      </c>
      <c r="C13" s="1">
        <v>63</v>
      </c>
      <c r="D13" s="1">
        <f t="shared" si="0"/>
        <v>14</v>
      </c>
      <c r="E13" s="1">
        <f t="shared" si="1"/>
        <v>0.112</v>
      </c>
      <c r="F13" s="90">
        <f t="shared" si="2"/>
        <v>0.112</v>
      </c>
      <c r="H13" s="90">
        <v>0.112</v>
      </c>
    </row>
    <row r="14" spans="1:10" x14ac:dyDescent="0.25">
      <c r="A14" s="1">
        <v>13</v>
      </c>
      <c r="B14" s="1">
        <v>77</v>
      </c>
      <c r="C14" s="1">
        <v>76</v>
      </c>
      <c r="D14" s="1">
        <f t="shared" si="0"/>
        <v>1</v>
      </c>
      <c r="E14" s="1">
        <f t="shared" si="1"/>
        <v>8.0000000000000002E-3</v>
      </c>
      <c r="F14" s="90">
        <f t="shared" si="2"/>
        <v>8.0000000000000002E-3</v>
      </c>
      <c r="H14" s="90">
        <v>8.0000000000000002E-3</v>
      </c>
    </row>
    <row r="15" spans="1:10" x14ac:dyDescent="0.25">
      <c r="A15" s="1">
        <v>14</v>
      </c>
      <c r="B15" s="1">
        <v>77</v>
      </c>
      <c r="C15" s="1">
        <v>60</v>
      </c>
      <c r="D15" s="1">
        <f t="shared" si="0"/>
        <v>17</v>
      </c>
      <c r="E15" s="1">
        <f t="shared" si="1"/>
        <v>0.13600000000000001</v>
      </c>
      <c r="F15" s="90">
        <f t="shared" si="2"/>
        <v>0.13600000000000001</v>
      </c>
      <c r="H15" s="90">
        <v>0.13600000000000001</v>
      </c>
    </row>
    <row r="16" spans="1:10" x14ac:dyDescent="0.25">
      <c r="A16" s="1">
        <v>15</v>
      </c>
      <c r="B16" s="1">
        <v>77</v>
      </c>
      <c r="C16" s="1">
        <v>60</v>
      </c>
      <c r="D16" s="1">
        <f t="shared" si="0"/>
        <v>17</v>
      </c>
      <c r="E16" s="1">
        <f t="shared" si="1"/>
        <v>0.13600000000000001</v>
      </c>
      <c r="F16" s="90">
        <f t="shared" si="2"/>
        <v>0.13600000000000001</v>
      </c>
      <c r="H16" s="90">
        <v>0.13600000000000001</v>
      </c>
    </row>
    <row r="17" spans="1:8" x14ac:dyDescent="0.25">
      <c r="A17" s="1">
        <v>16</v>
      </c>
      <c r="B17" s="1">
        <v>77</v>
      </c>
      <c r="C17" s="1">
        <v>77</v>
      </c>
      <c r="D17" s="1">
        <f t="shared" si="0"/>
        <v>0</v>
      </c>
      <c r="E17" s="1">
        <f t="shared" si="1"/>
        <v>0</v>
      </c>
      <c r="F17" s="90">
        <f t="shared" si="2"/>
        <v>0</v>
      </c>
      <c r="H17" s="90">
        <v>0</v>
      </c>
    </row>
    <row r="18" spans="1:8" x14ac:dyDescent="0.25">
      <c r="A18" s="1">
        <v>17</v>
      </c>
      <c r="B18" s="1">
        <v>77</v>
      </c>
      <c r="C18" s="1">
        <v>105</v>
      </c>
      <c r="D18" s="1">
        <f t="shared" si="0"/>
        <v>28</v>
      </c>
      <c r="E18" s="1">
        <f t="shared" si="1"/>
        <v>0.224</v>
      </c>
      <c r="F18" s="90">
        <f t="shared" si="2"/>
        <v>0.224</v>
      </c>
      <c r="H18" s="90">
        <v>0.224</v>
      </c>
    </row>
    <row r="19" spans="1:8" x14ac:dyDescent="0.25">
      <c r="A19" s="1">
        <v>18</v>
      </c>
      <c r="B19" s="1">
        <v>77</v>
      </c>
      <c r="C19" s="1">
        <v>68</v>
      </c>
      <c r="D19" s="1">
        <f t="shared" si="0"/>
        <v>9</v>
      </c>
      <c r="E19" s="1">
        <f t="shared" si="1"/>
        <v>7.2000000000000008E-2</v>
      </c>
      <c r="F19" s="90">
        <f t="shared" si="2"/>
        <v>7.2000000000000008E-2</v>
      </c>
      <c r="H19" s="90">
        <v>7.1999999999999995E-2</v>
      </c>
    </row>
    <row r="20" spans="1:8" x14ac:dyDescent="0.25">
      <c r="A20" s="1">
        <v>19</v>
      </c>
      <c r="B20" s="1">
        <v>77</v>
      </c>
      <c r="C20" s="1">
        <v>74.5</v>
      </c>
      <c r="D20" s="1">
        <f t="shared" si="0"/>
        <v>2.5</v>
      </c>
      <c r="E20" s="1">
        <f t="shared" si="1"/>
        <v>0.02</v>
      </c>
      <c r="F20" s="90">
        <f t="shared" si="2"/>
        <v>0.02</v>
      </c>
      <c r="H20" s="90">
        <v>0.02</v>
      </c>
    </row>
    <row r="21" spans="1:8" x14ac:dyDescent="0.25">
      <c r="A21" s="1">
        <v>20</v>
      </c>
      <c r="B21" s="1">
        <v>77</v>
      </c>
      <c r="C21" s="1">
        <v>100</v>
      </c>
      <c r="D21" s="1">
        <f t="shared" si="0"/>
        <v>23</v>
      </c>
      <c r="E21" s="1">
        <f t="shared" si="1"/>
        <v>0.184</v>
      </c>
      <c r="F21" s="90">
        <f t="shared" si="2"/>
        <v>0.184</v>
      </c>
      <c r="H21" s="90">
        <v>0.184</v>
      </c>
    </row>
    <row r="22" spans="1:8" x14ac:dyDescent="0.25">
      <c r="A22" s="1">
        <v>21</v>
      </c>
      <c r="B22" s="1">
        <v>77</v>
      </c>
      <c r="C22" s="1">
        <v>85</v>
      </c>
      <c r="D22" s="1">
        <f t="shared" si="0"/>
        <v>8</v>
      </c>
      <c r="E22" s="1">
        <f t="shared" si="1"/>
        <v>6.4000000000000001E-2</v>
      </c>
      <c r="F22" s="90">
        <f t="shared" si="2"/>
        <v>6.4000000000000001E-2</v>
      </c>
      <c r="H22" s="90">
        <v>6.4000000000000001E-2</v>
      </c>
    </row>
    <row r="23" spans="1:8" x14ac:dyDescent="0.25">
      <c r="A23" s="1">
        <v>22</v>
      </c>
      <c r="B23" s="1">
        <v>77</v>
      </c>
      <c r="C23" s="1">
        <v>65.5</v>
      </c>
      <c r="D23" s="1">
        <f t="shared" si="0"/>
        <v>11.5</v>
      </c>
      <c r="E23" s="1">
        <f t="shared" si="1"/>
        <v>9.1999999999999998E-2</v>
      </c>
      <c r="F23" s="90">
        <f t="shared" si="2"/>
        <v>9.1999999999999998E-2</v>
      </c>
      <c r="H23" s="90">
        <v>9.1999999999999998E-2</v>
      </c>
    </row>
    <row r="24" spans="1:8" x14ac:dyDescent="0.25">
      <c r="A24" s="1">
        <v>23</v>
      </c>
      <c r="B24" s="1">
        <v>77</v>
      </c>
      <c r="C24" s="1">
        <v>72</v>
      </c>
      <c r="D24" s="1">
        <f t="shared" si="0"/>
        <v>5</v>
      </c>
      <c r="E24" s="1">
        <f t="shared" si="1"/>
        <v>0.04</v>
      </c>
      <c r="F24" s="90">
        <f t="shared" si="2"/>
        <v>0.04</v>
      </c>
      <c r="H24" s="90">
        <v>0.04</v>
      </c>
    </row>
    <row r="25" spans="1:8" x14ac:dyDescent="0.25">
      <c r="A25" s="1">
        <v>24</v>
      </c>
      <c r="B25" s="1">
        <v>77</v>
      </c>
      <c r="C25" s="1">
        <v>62</v>
      </c>
      <c r="D25" s="1">
        <f t="shared" si="0"/>
        <v>15</v>
      </c>
      <c r="E25" s="1">
        <f t="shared" si="1"/>
        <v>0.12</v>
      </c>
      <c r="F25" s="90">
        <f t="shared" si="2"/>
        <v>0.12</v>
      </c>
      <c r="H25" s="90">
        <v>0.12</v>
      </c>
    </row>
    <row r="26" spans="1:8" x14ac:dyDescent="0.25">
      <c r="A26" s="1">
        <v>25</v>
      </c>
      <c r="B26" s="1">
        <v>77</v>
      </c>
      <c r="C26" s="1">
        <v>73</v>
      </c>
      <c r="D26" s="1">
        <f t="shared" si="0"/>
        <v>4</v>
      </c>
      <c r="E26" s="1">
        <f t="shared" si="1"/>
        <v>3.2000000000000001E-2</v>
      </c>
      <c r="F26" s="90">
        <f t="shared" si="2"/>
        <v>3.2000000000000001E-2</v>
      </c>
      <c r="H26" s="90">
        <v>3.2000000000000001E-2</v>
      </c>
    </row>
    <row r="27" spans="1:8" x14ac:dyDescent="0.25">
      <c r="A27" s="1">
        <v>26</v>
      </c>
      <c r="B27" s="1">
        <v>77</v>
      </c>
      <c r="C27" s="1">
        <v>100</v>
      </c>
      <c r="D27" s="1">
        <f t="shared" si="0"/>
        <v>23</v>
      </c>
      <c r="E27" s="1">
        <f t="shared" si="1"/>
        <v>0.184</v>
      </c>
      <c r="F27" s="90">
        <f t="shared" si="2"/>
        <v>0.184</v>
      </c>
      <c r="H27" s="90">
        <v>0.184</v>
      </c>
    </row>
    <row r="28" spans="1:8" x14ac:dyDescent="0.25">
      <c r="A28" s="1">
        <v>27</v>
      </c>
      <c r="B28" s="1">
        <v>77</v>
      </c>
      <c r="C28" s="1">
        <v>90</v>
      </c>
      <c r="D28" s="1">
        <f t="shared" si="0"/>
        <v>13</v>
      </c>
      <c r="E28" s="1">
        <f t="shared" si="1"/>
        <v>0.10400000000000001</v>
      </c>
      <c r="F28" s="90">
        <f t="shared" si="2"/>
        <v>0.10400000000000001</v>
      </c>
      <c r="H28" s="90">
        <v>0.104</v>
      </c>
    </row>
    <row r="29" spans="1:8" x14ac:dyDescent="0.25">
      <c r="A29" s="1">
        <v>28</v>
      </c>
      <c r="B29" s="1">
        <v>77</v>
      </c>
      <c r="C29" s="1">
        <v>75</v>
      </c>
      <c r="D29" s="1">
        <f t="shared" si="0"/>
        <v>2</v>
      </c>
      <c r="E29" s="1">
        <f t="shared" si="1"/>
        <v>1.6E-2</v>
      </c>
      <c r="F29" s="90">
        <f t="shared" si="2"/>
        <v>1.6E-2</v>
      </c>
      <c r="H29" s="90">
        <v>1.6E-2</v>
      </c>
    </row>
    <row r="30" spans="1:8" x14ac:dyDescent="0.25">
      <c r="A30" s="1">
        <v>29</v>
      </c>
      <c r="B30" s="1">
        <v>77</v>
      </c>
      <c r="C30" s="1">
        <v>82</v>
      </c>
      <c r="D30" s="1">
        <f t="shared" si="0"/>
        <v>5</v>
      </c>
      <c r="E30" s="1">
        <f t="shared" si="1"/>
        <v>0.04</v>
      </c>
      <c r="F30" s="90">
        <f t="shared" si="2"/>
        <v>0.04</v>
      </c>
      <c r="H30" s="90">
        <v>0.04</v>
      </c>
    </row>
    <row r="31" spans="1:8" x14ac:dyDescent="0.25">
      <c r="A31" s="1">
        <v>30</v>
      </c>
      <c r="B31" s="1">
        <v>77</v>
      </c>
      <c r="C31" s="1">
        <v>80</v>
      </c>
      <c r="D31" s="1">
        <f t="shared" si="0"/>
        <v>3</v>
      </c>
      <c r="E31" s="1">
        <f t="shared" si="1"/>
        <v>2.4E-2</v>
      </c>
      <c r="F31" s="90">
        <f t="shared" si="2"/>
        <v>2.4E-2</v>
      </c>
      <c r="H31" s="90">
        <v>2.4E-2</v>
      </c>
    </row>
    <row r="32" spans="1:8" x14ac:dyDescent="0.25">
      <c r="A32" s="1">
        <v>31</v>
      </c>
      <c r="B32" s="1">
        <v>77</v>
      </c>
      <c r="C32" s="1">
        <v>70</v>
      </c>
      <c r="D32" s="1">
        <f t="shared" si="0"/>
        <v>7</v>
      </c>
      <c r="E32" s="1">
        <f t="shared" si="1"/>
        <v>5.6000000000000001E-2</v>
      </c>
      <c r="F32" s="90">
        <f t="shared" si="2"/>
        <v>5.6000000000000001E-2</v>
      </c>
      <c r="H32" s="90">
        <v>5.6000000000000001E-2</v>
      </c>
    </row>
    <row r="33" spans="1:8" x14ac:dyDescent="0.25">
      <c r="A33" s="24">
        <v>32</v>
      </c>
      <c r="B33" s="1">
        <v>77</v>
      </c>
      <c r="C33" s="1">
        <v>60</v>
      </c>
      <c r="D33" s="1">
        <f t="shared" ref="D33:D48" si="3">SQRT(SUMSQ(B33-C33))</f>
        <v>17</v>
      </c>
      <c r="E33" s="1">
        <f t="shared" ref="E33:E48" si="4">D33*0.008</f>
        <v>0.13600000000000001</v>
      </c>
      <c r="F33" s="90">
        <f t="shared" ref="F33:F48" si="5">E33</f>
        <v>0.13600000000000001</v>
      </c>
      <c r="H33" s="90">
        <v>0.13600000000000001</v>
      </c>
    </row>
    <row r="34" spans="1:8" x14ac:dyDescent="0.25">
      <c r="A34" s="24">
        <v>33</v>
      </c>
      <c r="B34" s="1">
        <v>77</v>
      </c>
      <c r="C34" s="1">
        <v>80</v>
      </c>
      <c r="D34" s="1">
        <f t="shared" si="3"/>
        <v>3</v>
      </c>
      <c r="E34" s="1">
        <f t="shared" si="4"/>
        <v>2.4E-2</v>
      </c>
      <c r="F34" s="90">
        <f t="shared" si="5"/>
        <v>2.4E-2</v>
      </c>
      <c r="H34" s="90">
        <v>2.4E-2</v>
      </c>
    </row>
    <row r="35" spans="1:8" x14ac:dyDescent="0.25">
      <c r="A35" s="24">
        <v>34</v>
      </c>
      <c r="B35" s="1">
        <v>77</v>
      </c>
      <c r="C35" s="1">
        <v>73.8</v>
      </c>
      <c r="D35" s="1">
        <f t="shared" si="3"/>
        <v>3.2000000000000028</v>
      </c>
      <c r="E35" s="1">
        <f t="shared" si="4"/>
        <v>2.5600000000000022E-2</v>
      </c>
      <c r="F35" s="90">
        <f t="shared" si="5"/>
        <v>2.5600000000000022E-2</v>
      </c>
      <c r="H35" s="90">
        <v>2.5999999999999999E-2</v>
      </c>
    </row>
    <row r="36" spans="1:8" x14ac:dyDescent="0.25">
      <c r="A36" s="24">
        <v>35</v>
      </c>
      <c r="B36" s="1">
        <v>77</v>
      </c>
      <c r="C36" s="1">
        <v>55</v>
      </c>
      <c r="D36" s="1">
        <f t="shared" si="3"/>
        <v>22</v>
      </c>
      <c r="E36" s="1">
        <f t="shared" si="4"/>
        <v>0.17599999999999999</v>
      </c>
      <c r="F36" s="90">
        <f t="shared" si="5"/>
        <v>0.17599999999999999</v>
      </c>
      <c r="H36" s="90">
        <v>0.17599999999999999</v>
      </c>
    </row>
    <row r="37" spans="1:8" x14ac:dyDescent="0.25">
      <c r="A37" s="24">
        <v>36</v>
      </c>
      <c r="B37" s="1">
        <v>77</v>
      </c>
      <c r="C37" s="1">
        <v>75</v>
      </c>
      <c r="D37" s="1">
        <f t="shared" si="3"/>
        <v>2</v>
      </c>
      <c r="E37" s="1">
        <f t="shared" si="4"/>
        <v>1.6E-2</v>
      </c>
      <c r="F37" s="90">
        <f t="shared" si="5"/>
        <v>1.6E-2</v>
      </c>
      <c r="H37" s="90">
        <v>1.6E-2</v>
      </c>
    </row>
    <row r="38" spans="1:8" x14ac:dyDescent="0.25">
      <c r="A38" s="24">
        <v>37</v>
      </c>
      <c r="B38" s="1">
        <v>77</v>
      </c>
      <c r="C38" s="1">
        <v>80</v>
      </c>
      <c r="D38" s="1">
        <f t="shared" si="3"/>
        <v>3</v>
      </c>
      <c r="E38" s="1">
        <f t="shared" si="4"/>
        <v>2.4E-2</v>
      </c>
      <c r="F38" s="90">
        <f t="shared" si="5"/>
        <v>2.4E-2</v>
      </c>
      <c r="H38" s="90">
        <v>2.4E-2</v>
      </c>
    </row>
    <row r="39" spans="1:8" x14ac:dyDescent="0.25">
      <c r="A39" s="24">
        <v>38</v>
      </c>
      <c r="B39" s="1">
        <v>77</v>
      </c>
      <c r="C39" s="1">
        <v>60.05</v>
      </c>
      <c r="D39" s="1">
        <f t="shared" si="3"/>
        <v>16.950000000000003</v>
      </c>
      <c r="E39" s="1">
        <f t="shared" si="4"/>
        <v>0.13560000000000003</v>
      </c>
      <c r="F39" s="90">
        <f t="shared" si="5"/>
        <v>0.13560000000000003</v>
      </c>
      <c r="H39" s="90">
        <v>0.13600000000000001</v>
      </c>
    </row>
    <row r="40" spans="1:8" x14ac:dyDescent="0.25">
      <c r="A40" s="24">
        <v>39</v>
      </c>
      <c r="B40" s="1">
        <v>77</v>
      </c>
      <c r="C40" s="1">
        <v>75</v>
      </c>
      <c r="D40" s="1">
        <f t="shared" si="3"/>
        <v>2</v>
      </c>
      <c r="E40" s="1">
        <f t="shared" si="4"/>
        <v>1.6E-2</v>
      </c>
      <c r="F40" s="90">
        <f t="shared" si="5"/>
        <v>1.6E-2</v>
      </c>
      <c r="H40" s="90">
        <v>1.6E-2</v>
      </c>
    </row>
    <row r="41" spans="1:8" x14ac:dyDescent="0.25">
      <c r="A41" s="24">
        <v>40</v>
      </c>
      <c r="B41" s="1">
        <v>77</v>
      </c>
      <c r="C41" s="1">
        <v>60</v>
      </c>
      <c r="D41" s="1">
        <f t="shared" si="3"/>
        <v>17</v>
      </c>
      <c r="E41" s="1">
        <f t="shared" si="4"/>
        <v>0.13600000000000001</v>
      </c>
      <c r="F41" s="90">
        <f t="shared" si="5"/>
        <v>0.13600000000000001</v>
      </c>
      <c r="H41" s="90">
        <v>0.13600000000000001</v>
      </c>
    </row>
    <row r="42" spans="1:8" x14ac:dyDescent="0.25">
      <c r="A42" s="24">
        <v>41</v>
      </c>
      <c r="B42" s="1">
        <v>77</v>
      </c>
      <c r="C42" s="1">
        <v>71.5</v>
      </c>
      <c r="D42" s="1">
        <f t="shared" si="3"/>
        <v>5.5</v>
      </c>
      <c r="E42" s="1">
        <f t="shared" si="4"/>
        <v>4.3999999999999997E-2</v>
      </c>
      <c r="F42" s="90">
        <f t="shared" si="5"/>
        <v>4.3999999999999997E-2</v>
      </c>
      <c r="H42" s="90">
        <v>4.3999999999999997E-2</v>
      </c>
    </row>
    <row r="43" spans="1:8" x14ac:dyDescent="0.25">
      <c r="A43" s="24">
        <v>42</v>
      </c>
      <c r="B43" s="1">
        <v>77</v>
      </c>
      <c r="C43" s="1">
        <v>76.319999999999993</v>
      </c>
      <c r="D43" s="1">
        <f t="shared" si="3"/>
        <v>0.68000000000000682</v>
      </c>
      <c r="E43" s="1">
        <f t="shared" si="4"/>
        <v>5.440000000000055E-3</v>
      </c>
      <c r="F43" s="90">
        <f t="shared" si="5"/>
        <v>5.440000000000055E-3</v>
      </c>
      <c r="H43" s="90">
        <v>5.0000000000000001E-3</v>
      </c>
    </row>
    <row r="44" spans="1:8" x14ac:dyDescent="0.25">
      <c r="A44" s="24">
        <v>43</v>
      </c>
      <c r="B44" s="1">
        <v>77</v>
      </c>
      <c r="C44" s="1">
        <v>72</v>
      </c>
      <c r="D44" s="1">
        <f t="shared" si="3"/>
        <v>5</v>
      </c>
      <c r="E44" s="1">
        <f t="shared" si="4"/>
        <v>0.04</v>
      </c>
      <c r="F44" s="90">
        <f t="shared" si="5"/>
        <v>0.04</v>
      </c>
      <c r="H44" s="90">
        <v>0.04</v>
      </c>
    </row>
    <row r="45" spans="1:8" x14ac:dyDescent="0.25">
      <c r="A45" s="24">
        <v>44</v>
      </c>
      <c r="B45" s="1">
        <v>77</v>
      </c>
      <c r="C45" s="1">
        <v>69</v>
      </c>
      <c r="D45" s="1">
        <f t="shared" si="3"/>
        <v>8</v>
      </c>
      <c r="E45" s="1">
        <f t="shared" si="4"/>
        <v>6.4000000000000001E-2</v>
      </c>
      <c r="F45" s="90">
        <f t="shared" si="5"/>
        <v>6.4000000000000001E-2</v>
      </c>
      <c r="H45" s="90">
        <v>6.4000000000000001E-2</v>
      </c>
    </row>
    <row r="46" spans="1:8" x14ac:dyDescent="0.25">
      <c r="A46" s="24">
        <v>46</v>
      </c>
      <c r="B46" s="1">
        <v>77</v>
      </c>
      <c r="C46" s="1">
        <v>84</v>
      </c>
      <c r="D46" s="1">
        <f t="shared" si="3"/>
        <v>7</v>
      </c>
      <c r="E46" s="1">
        <f t="shared" si="4"/>
        <v>5.6000000000000001E-2</v>
      </c>
      <c r="F46" s="90">
        <f t="shared" si="5"/>
        <v>5.6000000000000001E-2</v>
      </c>
      <c r="H46" s="90">
        <v>5.6000000000000001E-2</v>
      </c>
    </row>
    <row r="47" spans="1:8" x14ac:dyDescent="0.25">
      <c r="A47" s="24">
        <v>47</v>
      </c>
      <c r="B47" s="1">
        <v>77</v>
      </c>
      <c r="C47" s="1">
        <v>110</v>
      </c>
      <c r="D47" s="1">
        <f t="shared" si="3"/>
        <v>33</v>
      </c>
      <c r="E47" s="1">
        <f t="shared" si="4"/>
        <v>0.26400000000000001</v>
      </c>
      <c r="F47" s="90">
        <f t="shared" si="5"/>
        <v>0.26400000000000001</v>
      </c>
      <c r="H47" s="90">
        <v>0.26400000000000001</v>
      </c>
    </row>
    <row r="48" spans="1:8" x14ac:dyDescent="0.25">
      <c r="A48" s="24">
        <v>48</v>
      </c>
      <c r="B48" s="1">
        <v>77</v>
      </c>
      <c r="C48" s="1">
        <v>70</v>
      </c>
      <c r="D48" s="1">
        <f t="shared" si="3"/>
        <v>7</v>
      </c>
      <c r="E48" s="1">
        <f t="shared" si="4"/>
        <v>5.6000000000000001E-2</v>
      </c>
      <c r="F48" s="90">
        <f t="shared" si="5"/>
        <v>5.6000000000000001E-2</v>
      </c>
      <c r="H48" s="90">
        <v>5.6000000000000001E-2</v>
      </c>
    </row>
    <row r="49" spans="1:6" x14ac:dyDescent="0.25">
      <c r="A49" s="24"/>
      <c r="F49" s="27"/>
    </row>
    <row r="50" spans="1:6" x14ac:dyDescent="0.25">
      <c r="F50" s="27"/>
    </row>
    <row r="51" spans="1:6" x14ac:dyDescent="0.25">
      <c r="F51" s="27"/>
    </row>
  </sheetData>
  <pageMargins left="0.70000000000000007" right="0.70000000000000007" top="0.78740157500000008" bottom="0.78740157500000008" header="0.30000000000000004" footer="0.3000000000000000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opLeftCell="A28" workbookViewId="0">
      <selection activeCell="K38" sqref="K38"/>
    </sheetView>
  </sheetViews>
  <sheetFormatPr baseColWidth="10" defaultRowHeight="15" x14ac:dyDescent="0.25"/>
  <cols>
    <col min="1" max="4" width="11.42578125" style="1" customWidth="1"/>
    <col min="5" max="5" width="13.7109375" style="1" customWidth="1"/>
    <col min="6" max="6" width="15.140625" style="1" bestFit="1" customWidth="1"/>
    <col min="7" max="7" width="11.42578125" style="167" customWidth="1"/>
    <col min="8" max="16384" width="11.42578125" style="1"/>
  </cols>
  <sheetData>
    <row r="1" spans="1:10" x14ac:dyDescent="0.25">
      <c r="A1" s="1" t="s">
        <v>2</v>
      </c>
      <c r="B1" s="1" t="s">
        <v>60</v>
      </c>
      <c r="C1" s="1" t="s">
        <v>38</v>
      </c>
      <c r="D1" s="1" t="s">
        <v>13</v>
      </c>
      <c r="E1" s="1" t="s">
        <v>200</v>
      </c>
      <c r="G1" s="1" t="s">
        <v>201</v>
      </c>
    </row>
    <row r="2" spans="1:10" x14ac:dyDescent="0.25">
      <c r="A2" s="1">
        <v>1</v>
      </c>
      <c r="B2" s="1">
        <v>519</v>
      </c>
      <c r="C2" s="1">
        <v>80</v>
      </c>
      <c r="D2" s="1">
        <f>SQRT(SUMSQ(B2-C2))</f>
        <v>439</v>
      </c>
      <c r="E2" s="1">
        <f>D2*0.002</f>
        <v>0.878</v>
      </c>
      <c r="F2" s="90">
        <f>E2</f>
        <v>0.878</v>
      </c>
      <c r="G2" s="168">
        <v>0.878</v>
      </c>
      <c r="H2" s="90"/>
      <c r="J2" s="91"/>
    </row>
    <row r="3" spans="1:10" x14ac:dyDescent="0.25">
      <c r="A3" s="1">
        <v>2</v>
      </c>
      <c r="B3" s="1">
        <v>519</v>
      </c>
      <c r="C3" s="1">
        <v>42</v>
      </c>
      <c r="D3" s="1">
        <f t="shared" ref="D3:D37" si="0">SQRT(SUMSQ(B3-C3))</f>
        <v>477</v>
      </c>
      <c r="E3" s="1">
        <f t="shared" ref="E3:E37" si="1">D3*0.002</f>
        <v>0.95400000000000007</v>
      </c>
      <c r="F3" s="90">
        <f t="shared" ref="F3:F37" si="2">E3</f>
        <v>0.95400000000000007</v>
      </c>
      <c r="G3" s="168">
        <v>0.95399999999999996</v>
      </c>
      <c r="H3" s="90"/>
    </row>
    <row r="4" spans="1:10" x14ac:dyDescent="0.25">
      <c r="A4" s="1">
        <v>3</v>
      </c>
      <c r="B4" s="1">
        <v>519</v>
      </c>
      <c r="C4" s="1">
        <v>85</v>
      </c>
      <c r="D4" s="1">
        <f t="shared" si="0"/>
        <v>434</v>
      </c>
      <c r="E4" s="1">
        <f t="shared" si="1"/>
        <v>0.86799999999999999</v>
      </c>
      <c r="F4" s="90">
        <f t="shared" si="2"/>
        <v>0.86799999999999999</v>
      </c>
      <c r="G4" s="168">
        <v>0.86799999999999999</v>
      </c>
      <c r="H4" s="90"/>
    </row>
    <row r="5" spans="1:10" x14ac:dyDescent="0.25">
      <c r="A5" s="1">
        <v>4</v>
      </c>
      <c r="B5" s="1">
        <v>519</v>
      </c>
      <c r="C5" s="1">
        <v>96</v>
      </c>
      <c r="D5" s="1">
        <f t="shared" si="0"/>
        <v>423</v>
      </c>
      <c r="E5" s="1">
        <f t="shared" si="1"/>
        <v>0.84599999999999997</v>
      </c>
      <c r="F5" s="90">
        <f t="shared" si="2"/>
        <v>0.84599999999999997</v>
      </c>
      <c r="G5" s="168">
        <v>0.84599999999999997</v>
      </c>
      <c r="H5" s="90"/>
    </row>
    <row r="6" spans="1:10" x14ac:dyDescent="0.25">
      <c r="A6" s="1">
        <v>5</v>
      </c>
      <c r="B6" s="1">
        <v>519</v>
      </c>
      <c r="C6" s="1">
        <v>300</v>
      </c>
      <c r="D6" s="1">
        <f t="shared" si="0"/>
        <v>219</v>
      </c>
      <c r="E6" s="1">
        <f t="shared" si="1"/>
        <v>0.438</v>
      </c>
      <c r="F6" s="90">
        <f t="shared" si="2"/>
        <v>0.438</v>
      </c>
      <c r="G6" s="168">
        <v>0.438</v>
      </c>
      <c r="H6" s="90"/>
    </row>
    <row r="7" spans="1:10" x14ac:dyDescent="0.25">
      <c r="A7" s="1">
        <v>6</v>
      </c>
      <c r="B7" s="1">
        <v>519</v>
      </c>
      <c r="C7" s="1">
        <v>492</v>
      </c>
      <c r="D7" s="1">
        <f t="shared" si="0"/>
        <v>27</v>
      </c>
      <c r="E7" s="1">
        <f t="shared" si="1"/>
        <v>5.3999999999999999E-2</v>
      </c>
      <c r="F7" s="90">
        <f t="shared" si="2"/>
        <v>5.3999999999999999E-2</v>
      </c>
      <c r="G7" s="168">
        <v>5.3999999999999999E-2</v>
      </c>
      <c r="H7" s="90"/>
    </row>
    <row r="8" spans="1:10" x14ac:dyDescent="0.25">
      <c r="A8" s="1">
        <v>7</v>
      </c>
      <c r="B8" s="1">
        <v>519</v>
      </c>
      <c r="C8" s="1">
        <v>500</v>
      </c>
      <c r="D8" s="1">
        <f t="shared" si="0"/>
        <v>19</v>
      </c>
      <c r="E8" s="1">
        <f t="shared" si="1"/>
        <v>3.7999999999999999E-2</v>
      </c>
      <c r="F8" s="90">
        <f t="shared" si="2"/>
        <v>3.7999999999999999E-2</v>
      </c>
      <c r="G8" s="168">
        <v>3.7999999999999999E-2</v>
      </c>
      <c r="H8" s="90"/>
    </row>
    <row r="9" spans="1:10" x14ac:dyDescent="0.25">
      <c r="A9" s="1">
        <v>8</v>
      </c>
      <c r="B9" s="1">
        <v>519</v>
      </c>
      <c r="C9" s="1">
        <v>2010</v>
      </c>
      <c r="D9" s="1">
        <f t="shared" si="0"/>
        <v>1491</v>
      </c>
      <c r="E9" s="1">
        <f t="shared" si="1"/>
        <v>2.9820000000000002</v>
      </c>
      <c r="F9" s="90">
        <f t="shared" si="2"/>
        <v>2.9820000000000002</v>
      </c>
      <c r="G9" s="168">
        <v>2.9820000000000002</v>
      </c>
      <c r="H9" s="90"/>
    </row>
    <row r="10" spans="1:10" x14ac:dyDescent="0.25">
      <c r="A10" s="1">
        <v>9</v>
      </c>
      <c r="B10" s="1">
        <v>519</v>
      </c>
      <c r="C10" s="1">
        <v>51</v>
      </c>
      <c r="D10" s="1">
        <f t="shared" si="0"/>
        <v>468</v>
      </c>
      <c r="E10" s="1">
        <f t="shared" si="1"/>
        <v>0.93600000000000005</v>
      </c>
      <c r="F10" s="90">
        <f t="shared" si="2"/>
        <v>0.93600000000000005</v>
      </c>
      <c r="G10" s="168">
        <v>0.93600000000000005</v>
      </c>
      <c r="H10" s="90"/>
    </row>
    <row r="11" spans="1:10" x14ac:dyDescent="0.25">
      <c r="A11" s="1">
        <v>10</v>
      </c>
      <c r="B11" s="1">
        <v>519</v>
      </c>
      <c r="C11" s="1">
        <v>750</v>
      </c>
      <c r="D11" s="1">
        <f t="shared" si="0"/>
        <v>231</v>
      </c>
      <c r="E11" s="1">
        <f t="shared" si="1"/>
        <v>0.46200000000000002</v>
      </c>
      <c r="F11" s="90">
        <f t="shared" si="2"/>
        <v>0.46200000000000002</v>
      </c>
      <c r="G11" s="168">
        <v>0.46200000000000002</v>
      </c>
      <c r="H11" s="90"/>
    </row>
    <row r="12" spans="1:10" x14ac:dyDescent="0.25">
      <c r="A12" s="1">
        <v>11</v>
      </c>
      <c r="B12" s="1">
        <v>519</v>
      </c>
      <c r="C12" s="1">
        <v>150</v>
      </c>
      <c r="D12" s="1">
        <f t="shared" si="0"/>
        <v>369</v>
      </c>
      <c r="E12" s="1">
        <f t="shared" si="1"/>
        <v>0.73799999999999999</v>
      </c>
      <c r="F12" s="90">
        <f t="shared" si="2"/>
        <v>0.73799999999999999</v>
      </c>
      <c r="G12" s="169">
        <v>0.73799999999999999</v>
      </c>
      <c r="H12" s="90"/>
    </row>
    <row r="13" spans="1:10" x14ac:dyDescent="0.25">
      <c r="A13" s="1">
        <v>12</v>
      </c>
      <c r="B13" s="1">
        <v>519</v>
      </c>
      <c r="C13" s="1">
        <v>160</v>
      </c>
      <c r="D13" s="1">
        <f t="shared" si="0"/>
        <v>359</v>
      </c>
      <c r="E13" s="1">
        <f t="shared" si="1"/>
        <v>0.71799999999999997</v>
      </c>
      <c r="F13" s="90">
        <f t="shared" si="2"/>
        <v>0.71799999999999997</v>
      </c>
      <c r="G13" s="168">
        <v>0.71799999999999997</v>
      </c>
      <c r="H13" s="90"/>
    </row>
    <row r="14" spans="1:10" x14ac:dyDescent="0.25">
      <c r="A14" s="1">
        <v>13</v>
      </c>
      <c r="B14" s="1">
        <v>519</v>
      </c>
      <c r="C14" s="1">
        <v>114</v>
      </c>
      <c r="D14" s="1">
        <f t="shared" si="0"/>
        <v>405</v>
      </c>
      <c r="E14" s="1">
        <f t="shared" si="1"/>
        <v>0.81</v>
      </c>
      <c r="F14" s="90">
        <f t="shared" si="2"/>
        <v>0.81</v>
      </c>
      <c r="G14" s="168">
        <v>0.81</v>
      </c>
      <c r="H14" s="90"/>
    </row>
    <row r="15" spans="1:10" x14ac:dyDescent="0.25">
      <c r="A15" s="1">
        <v>14</v>
      </c>
      <c r="B15" s="1">
        <v>519</v>
      </c>
      <c r="C15" s="1">
        <v>720</v>
      </c>
      <c r="D15" s="1">
        <f t="shared" si="0"/>
        <v>201</v>
      </c>
      <c r="E15" s="1">
        <f t="shared" si="1"/>
        <v>0.40200000000000002</v>
      </c>
      <c r="F15" s="90">
        <f t="shared" si="2"/>
        <v>0.40200000000000002</v>
      </c>
      <c r="G15" s="168">
        <v>0.40200000000000002</v>
      </c>
      <c r="H15" s="90"/>
    </row>
    <row r="16" spans="1:10" x14ac:dyDescent="0.25">
      <c r="A16" s="1">
        <v>15</v>
      </c>
      <c r="B16" s="1">
        <v>519</v>
      </c>
      <c r="C16" s="1">
        <v>545</v>
      </c>
      <c r="D16" s="1">
        <f t="shared" si="0"/>
        <v>26</v>
      </c>
      <c r="E16" s="1">
        <f t="shared" si="1"/>
        <v>5.2000000000000005E-2</v>
      </c>
      <c r="F16" s="90">
        <f t="shared" si="2"/>
        <v>5.2000000000000005E-2</v>
      </c>
      <c r="G16" s="168">
        <v>5.1999999999999998E-2</v>
      </c>
      <c r="H16" s="90"/>
    </row>
    <row r="17" spans="1:8" x14ac:dyDescent="0.25">
      <c r="A17" s="1">
        <v>16</v>
      </c>
      <c r="B17" s="1">
        <v>519</v>
      </c>
      <c r="C17" s="1">
        <v>513</v>
      </c>
      <c r="D17" s="1">
        <f t="shared" si="0"/>
        <v>6</v>
      </c>
      <c r="E17" s="1">
        <f t="shared" si="1"/>
        <v>1.2E-2</v>
      </c>
      <c r="F17" s="90">
        <f t="shared" si="2"/>
        <v>1.2E-2</v>
      </c>
      <c r="G17" s="168">
        <v>1.2E-2</v>
      </c>
      <c r="H17" s="90"/>
    </row>
    <row r="18" spans="1:8" x14ac:dyDescent="0.25">
      <c r="A18" s="1">
        <v>17</v>
      </c>
      <c r="B18" s="1">
        <v>519</v>
      </c>
      <c r="C18" s="1">
        <v>110</v>
      </c>
      <c r="D18" s="1">
        <f t="shared" si="0"/>
        <v>409</v>
      </c>
      <c r="E18" s="1">
        <f t="shared" si="1"/>
        <v>0.81800000000000006</v>
      </c>
      <c r="F18" s="90">
        <f t="shared" si="2"/>
        <v>0.81800000000000006</v>
      </c>
      <c r="G18" s="168">
        <v>0.81799999999999995</v>
      </c>
      <c r="H18" s="90"/>
    </row>
    <row r="19" spans="1:8" x14ac:dyDescent="0.25">
      <c r="A19" s="1">
        <v>18</v>
      </c>
      <c r="B19" s="1">
        <v>519</v>
      </c>
      <c r="C19" s="1">
        <v>500</v>
      </c>
      <c r="D19" s="1">
        <f t="shared" si="0"/>
        <v>19</v>
      </c>
      <c r="E19" s="1">
        <f t="shared" si="1"/>
        <v>3.7999999999999999E-2</v>
      </c>
      <c r="F19" s="90">
        <f t="shared" si="2"/>
        <v>3.7999999999999999E-2</v>
      </c>
      <c r="G19" s="168">
        <v>3.7999999999999999E-2</v>
      </c>
      <c r="H19" s="90"/>
    </row>
    <row r="20" spans="1:8" x14ac:dyDescent="0.25">
      <c r="A20" s="1">
        <v>19</v>
      </c>
      <c r="B20" s="1">
        <v>519</v>
      </c>
      <c r="C20" s="1">
        <v>74</v>
      </c>
      <c r="D20" s="1">
        <f t="shared" si="0"/>
        <v>445</v>
      </c>
      <c r="E20" s="1">
        <f t="shared" si="1"/>
        <v>0.89</v>
      </c>
      <c r="F20" s="90">
        <f t="shared" si="2"/>
        <v>0.89</v>
      </c>
      <c r="G20" s="168">
        <v>0.89</v>
      </c>
      <c r="H20" s="90"/>
    </row>
    <row r="21" spans="1:8" x14ac:dyDescent="0.25">
      <c r="A21" s="1">
        <v>20</v>
      </c>
      <c r="B21" s="1">
        <v>519</v>
      </c>
      <c r="C21" s="1">
        <v>1000</v>
      </c>
      <c r="D21" s="1">
        <f t="shared" si="0"/>
        <v>481</v>
      </c>
      <c r="E21" s="1">
        <f t="shared" si="1"/>
        <v>0.96199999999999997</v>
      </c>
      <c r="F21" s="90">
        <f t="shared" si="2"/>
        <v>0.96199999999999997</v>
      </c>
      <c r="G21" s="168">
        <v>0.96199999999999997</v>
      </c>
      <c r="H21" s="90"/>
    </row>
    <row r="22" spans="1:8" x14ac:dyDescent="0.25">
      <c r="A22" s="1">
        <v>21</v>
      </c>
      <c r="B22" s="1">
        <v>519</v>
      </c>
      <c r="C22" s="1">
        <v>400</v>
      </c>
      <c r="D22" s="1">
        <f t="shared" si="0"/>
        <v>119</v>
      </c>
      <c r="E22" s="1">
        <f t="shared" si="1"/>
        <v>0.23800000000000002</v>
      </c>
      <c r="F22" s="90">
        <f t="shared" si="2"/>
        <v>0.23800000000000002</v>
      </c>
      <c r="G22" s="168">
        <v>0.23799999999999999</v>
      </c>
      <c r="H22" s="90"/>
    </row>
    <row r="23" spans="1:8" x14ac:dyDescent="0.25">
      <c r="A23" s="1">
        <v>22</v>
      </c>
      <c r="B23" s="1">
        <v>519</v>
      </c>
      <c r="C23" s="1">
        <v>48</v>
      </c>
      <c r="D23" s="1">
        <f t="shared" si="0"/>
        <v>471</v>
      </c>
      <c r="E23" s="1">
        <f t="shared" si="1"/>
        <v>0.94200000000000006</v>
      </c>
      <c r="F23" s="90">
        <f t="shared" si="2"/>
        <v>0.94200000000000006</v>
      </c>
      <c r="G23" s="168">
        <v>0.94199999999999995</v>
      </c>
      <c r="H23" s="90"/>
    </row>
    <row r="24" spans="1:8" x14ac:dyDescent="0.25">
      <c r="A24" s="1">
        <v>23</v>
      </c>
      <c r="B24" s="1">
        <v>519</v>
      </c>
      <c r="C24" s="1">
        <v>720</v>
      </c>
      <c r="D24" s="1">
        <f t="shared" si="0"/>
        <v>201</v>
      </c>
      <c r="E24" s="1">
        <f t="shared" si="1"/>
        <v>0.40200000000000002</v>
      </c>
      <c r="F24" s="90">
        <f t="shared" si="2"/>
        <v>0.40200000000000002</v>
      </c>
      <c r="G24" s="168">
        <v>0.40200000000000002</v>
      </c>
      <c r="H24" s="90"/>
    </row>
    <row r="25" spans="1:8" x14ac:dyDescent="0.25">
      <c r="A25" s="1">
        <v>24</v>
      </c>
      <c r="B25" s="1">
        <v>519</v>
      </c>
      <c r="C25" s="1">
        <v>2480</v>
      </c>
      <c r="D25" s="1">
        <f t="shared" si="0"/>
        <v>1961</v>
      </c>
      <c r="E25" s="1">
        <f t="shared" si="1"/>
        <v>3.9220000000000002</v>
      </c>
      <c r="F25" s="90">
        <f t="shared" si="2"/>
        <v>3.9220000000000002</v>
      </c>
      <c r="G25" s="168">
        <v>3.9220000000000002</v>
      </c>
      <c r="H25" s="90"/>
    </row>
    <row r="26" spans="1:8" x14ac:dyDescent="0.25">
      <c r="A26" s="1">
        <v>25</v>
      </c>
      <c r="B26" s="1">
        <v>519</v>
      </c>
      <c r="C26" s="1">
        <v>730</v>
      </c>
      <c r="D26" s="1">
        <f t="shared" si="0"/>
        <v>211</v>
      </c>
      <c r="E26" s="1">
        <f t="shared" si="1"/>
        <v>0.42199999999999999</v>
      </c>
      <c r="F26" s="90">
        <f t="shared" si="2"/>
        <v>0.42199999999999999</v>
      </c>
      <c r="G26" s="168">
        <v>0.42199999999999999</v>
      </c>
      <c r="H26" s="90"/>
    </row>
    <row r="27" spans="1:8" x14ac:dyDescent="0.25">
      <c r="A27" s="1">
        <v>26</v>
      </c>
      <c r="B27" s="1">
        <v>519</v>
      </c>
      <c r="C27" s="1">
        <v>800</v>
      </c>
      <c r="D27" s="1">
        <f t="shared" si="0"/>
        <v>281</v>
      </c>
      <c r="E27" s="1">
        <f t="shared" si="1"/>
        <v>0.56200000000000006</v>
      </c>
      <c r="F27" s="90">
        <f t="shared" si="2"/>
        <v>0.56200000000000006</v>
      </c>
      <c r="G27" s="168">
        <v>0.56200000000000006</v>
      </c>
      <c r="H27" s="90"/>
    </row>
    <row r="28" spans="1:8" x14ac:dyDescent="0.25">
      <c r="A28" s="1">
        <v>27</v>
      </c>
      <c r="B28" s="1">
        <v>519</v>
      </c>
      <c r="C28" s="1">
        <v>280</v>
      </c>
      <c r="D28" s="1">
        <f t="shared" si="0"/>
        <v>239</v>
      </c>
      <c r="E28" s="1">
        <f t="shared" si="1"/>
        <v>0.47800000000000004</v>
      </c>
      <c r="F28" s="90">
        <f t="shared" si="2"/>
        <v>0.47800000000000004</v>
      </c>
      <c r="G28" s="168">
        <v>0.47799999999999998</v>
      </c>
      <c r="H28" s="90"/>
    </row>
    <row r="29" spans="1:8" x14ac:dyDescent="0.25">
      <c r="A29" s="1">
        <v>28</v>
      </c>
      <c r="B29" s="1">
        <v>519</v>
      </c>
      <c r="C29" s="1">
        <v>50</v>
      </c>
      <c r="D29" s="1">
        <f t="shared" si="0"/>
        <v>469</v>
      </c>
      <c r="E29" s="1">
        <f t="shared" si="1"/>
        <v>0.93800000000000006</v>
      </c>
      <c r="F29" s="90">
        <f t="shared" si="2"/>
        <v>0.93800000000000006</v>
      </c>
      <c r="G29" s="168">
        <v>0.93799999999999994</v>
      </c>
      <c r="H29" s="90"/>
    </row>
    <row r="30" spans="1:8" x14ac:dyDescent="0.25">
      <c r="A30" s="1">
        <v>29</v>
      </c>
      <c r="B30" s="1">
        <v>519</v>
      </c>
      <c r="C30" s="1">
        <v>160</v>
      </c>
      <c r="D30" s="1">
        <f t="shared" si="0"/>
        <v>359</v>
      </c>
      <c r="E30" s="1">
        <f t="shared" si="1"/>
        <v>0.71799999999999997</v>
      </c>
      <c r="F30" s="90">
        <f t="shared" si="2"/>
        <v>0.71799999999999997</v>
      </c>
      <c r="G30" s="168">
        <v>0.71799999999999997</v>
      </c>
      <c r="H30" s="90"/>
    </row>
    <row r="31" spans="1:8" x14ac:dyDescent="0.25">
      <c r="A31" s="1">
        <v>30</v>
      </c>
      <c r="B31" s="1">
        <v>519</v>
      </c>
      <c r="C31" s="1">
        <v>140</v>
      </c>
      <c r="D31" s="1">
        <f t="shared" si="0"/>
        <v>379</v>
      </c>
      <c r="E31" s="1">
        <f t="shared" si="1"/>
        <v>0.75800000000000001</v>
      </c>
      <c r="F31" s="90">
        <f t="shared" si="2"/>
        <v>0.75800000000000001</v>
      </c>
      <c r="G31" s="168">
        <v>0.75800000000000001</v>
      </c>
      <c r="H31" s="90"/>
    </row>
    <row r="32" spans="1:8" x14ac:dyDescent="0.25">
      <c r="A32" s="1">
        <v>31</v>
      </c>
      <c r="B32" s="1">
        <v>519</v>
      </c>
      <c r="C32" s="1">
        <v>210</v>
      </c>
      <c r="D32" s="1">
        <f t="shared" si="0"/>
        <v>309</v>
      </c>
      <c r="E32" s="1">
        <f t="shared" si="1"/>
        <v>0.61799999999999999</v>
      </c>
      <c r="F32" s="90">
        <f t="shared" si="2"/>
        <v>0.61799999999999999</v>
      </c>
      <c r="G32" s="168">
        <v>0.61799999999999999</v>
      </c>
      <c r="H32" s="90"/>
    </row>
    <row r="33" spans="1:8" x14ac:dyDescent="0.25">
      <c r="A33" s="24">
        <v>32</v>
      </c>
      <c r="B33" s="1">
        <v>519</v>
      </c>
      <c r="C33" s="1">
        <v>650</v>
      </c>
      <c r="D33" s="1">
        <f t="shared" si="0"/>
        <v>131</v>
      </c>
      <c r="E33" s="1">
        <f t="shared" si="1"/>
        <v>0.26200000000000001</v>
      </c>
      <c r="F33" s="90">
        <f t="shared" si="2"/>
        <v>0.26200000000000001</v>
      </c>
      <c r="G33" s="168">
        <v>0.26200000000000001</v>
      </c>
      <c r="H33" s="90"/>
    </row>
    <row r="34" spans="1:8" x14ac:dyDescent="0.25">
      <c r="A34" s="24">
        <v>33</v>
      </c>
      <c r="B34" s="1">
        <v>519</v>
      </c>
      <c r="C34" s="1">
        <v>560</v>
      </c>
      <c r="D34" s="1">
        <f t="shared" si="0"/>
        <v>41</v>
      </c>
      <c r="E34" s="1">
        <f t="shared" si="1"/>
        <v>8.2000000000000003E-2</v>
      </c>
      <c r="F34" s="90">
        <f t="shared" si="2"/>
        <v>8.2000000000000003E-2</v>
      </c>
      <c r="G34" s="168">
        <v>8.2000000000000003E-2</v>
      </c>
      <c r="H34" s="90"/>
    </row>
    <row r="35" spans="1:8" x14ac:dyDescent="0.25">
      <c r="A35" s="24">
        <v>34</v>
      </c>
      <c r="B35" s="1">
        <v>519</v>
      </c>
      <c r="C35" s="1">
        <v>438</v>
      </c>
      <c r="D35" s="1">
        <f t="shared" si="0"/>
        <v>81</v>
      </c>
      <c r="E35" s="1">
        <f t="shared" si="1"/>
        <v>0.16200000000000001</v>
      </c>
      <c r="F35" s="90">
        <f t="shared" si="2"/>
        <v>0.16200000000000001</v>
      </c>
      <c r="G35" s="168">
        <v>0.16200000000000001</v>
      </c>
      <c r="H35" s="90"/>
    </row>
    <row r="36" spans="1:8" x14ac:dyDescent="0.25">
      <c r="A36" s="24">
        <v>35</v>
      </c>
      <c r="B36" s="1">
        <v>519</v>
      </c>
      <c r="C36" s="1">
        <v>120</v>
      </c>
      <c r="D36" s="1">
        <f t="shared" si="0"/>
        <v>399</v>
      </c>
      <c r="E36" s="1">
        <f t="shared" si="1"/>
        <v>0.79800000000000004</v>
      </c>
      <c r="F36" s="90">
        <f t="shared" si="2"/>
        <v>0.79800000000000004</v>
      </c>
      <c r="G36" s="168">
        <v>0.79800000000000004</v>
      </c>
      <c r="H36" s="90"/>
    </row>
    <row r="37" spans="1:8" x14ac:dyDescent="0.25">
      <c r="A37" s="24">
        <v>36</v>
      </c>
      <c r="B37" s="1">
        <v>519</v>
      </c>
      <c r="C37" s="1">
        <v>213</v>
      </c>
      <c r="D37" s="1">
        <f t="shared" si="0"/>
        <v>306</v>
      </c>
      <c r="E37" s="1">
        <f t="shared" si="1"/>
        <v>0.61199999999999999</v>
      </c>
      <c r="F37" s="90">
        <f t="shared" si="2"/>
        <v>0.61199999999999999</v>
      </c>
      <c r="G37" s="168">
        <v>0.61199999999999999</v>
      </c>
      <c r="H37" s="90"/>
    </row>
    <row r="38" spans="1:8" x14ac:dyDescent="0.25">
      <c r="A38" s="24">
        <v>38</v>
      </c>
      <c r="B38" s="1">
        <v>519</v>
      </c>
      <c r="C38" s="1">
        <v>124</v>
      </c>
      <c r="D38" s="1">
        <f t="shared" ref="D38:D47" si="3">SQRT(SUMSQ(B38-C38))</f>
        <v>395</v>
      </c>
      <c r="E38" s="1">
        <f t="shared" ref="E38:E47" si="4">D38*0.008</f>
        <v>3.16</v>
      </c>
      <c r="F38" s="90">
        <f t="shared" ref="F38:F47" si="5">E38</f>
        <v>3.16</v>
      </c>
      <c r="G38" s="168">
        <v>3.16</v>
      </c>
      <c r="H38" s="90"/>
    </row>
    <row r="39" spans="1:8" x14ac:dyDescent="0.25">
      <c r="A39" s="24">
        <v>39</v>
      </c>
      <c r="B39" s="1">
        <v>519</v>
      </c>
      <c r="C39" s="1">
        <v>600</v>
      </c>
      <c r="D39" s="1">
        <f t="shared" si="3"/>
        <v>81</v>
      </c>
      <c r="E39" s="1">
        <f t="shared" si="4"/>
        <v>0.64800000000000002</v>
      </c>
      <c r="F39" s="90">
        <f t="shared" si="5"/>
        <v>0.64800000000000002</v>
      </c>
      <c r="G39" s="168">
        <v>0.64800000000000002</v>
      </c>
      <c r="H39" s="90"/>
    </row>
    <row r="40" spans="1:8" x14ac:dyDescent="0.25">
      <c r="A40" s="24">
        <v>40</v>
      </c>
      <c r="B40" s="1">
        <v>519</v>
      </c>
      <c r="C40" s="1">
        <v>500</v>
      </c>
      <c r="D40" s="1">
        <f t="shared" si="3"/>
        <v>19</v>
      </c>
      <c r="E40" s="1">
        <f t="shared" si="4"/>
        <v>0.152</v>
      </c>
      <c r="F40" s="90">
        <f t="shared" si="5"/>
        <v>0.152</v>
      </c>
      <c r="G40" s="168">
        <v>0.152</v>
      </c>
      <c r="H40" s="90"/>
    </row>
    <row r="41" spans="1:8" x14ac:dyDescent="0.25">
      <c r="A41" s="24">
        <v>41</v>
      </c>
      <c r="B41" s="1">
        <v>519</v>
      </c>
      <c r="C41" s="1">
        <v>720</v>
      </c>
      <c r="D41" s="1">
        <f t="shared" si="3"/>
        <v>201</v>
      </c>
      <c r="E41" s="1">
        <f t="shared" si="4"/>
        <v>1.6080000000000001</v>
      </c>
      <c r="F41" s="90">
        <f t="shared" si="5"/>
        <v>1.6080000000000001</v>
      </c>
      <c r="G41" s="168">
        <v>1.6080000000000001</v>
      </c>
      <c r="H41" s="90"/>
    </row>
    <row r="42" spans="1:8" x14ac:dyDescent="0.25">
      <c r="A42" s="24">
        <v>42</v>
      </c>
      <c r="B42" s="1">
        <v>519</v>
      </c>
      <c r="C42" s="1">
        <v>633</v>
      </c>
      <c r="D42" s="1">
        <f t="shared" si="3"/>
        <v>114</v>
      </c>
      <c r="E42" s="1">
        <f t="shared" si="4"/>
        <v>0.91200000000000003</v>
      </c>
      <c r="F42" s="90">
        <f t="shared" si="5"/>
        <v>0.91200000000000003</v>
      </c>
      <c r="G42" s="168">
        <v>0.91200000000000003</v>
      </c>
      <c r="H42" s="90"/>
    </row>
    <row r="43" spans="1:8" x14ac:dyDescent="0.25">
      <c r="A43" s="24">
        <v>43</v>
      </c>
      <c r="B43" s="1">
        <v>519</v>
      </c>
      <c r="C43" s="1">
        <v>90</v>
      </c>
      <c r="D43" s="1">
        <f t="shared" si="3"/>
        <v>429</v>
      </c>
      <c r="E43" s="1">
        <f t="shared" si="4"/>
        <v>3.4319999999999999</v>
      </c>
      <c r="F43" s="90">
        <f t="shared" si="5"/>
        <v>3.4319999999999999</v>
      </c>
      <c r="G43" s="168">
        <v>3.4319999999999999</v>
      </c>
      <c r="H43" s="90"/>
    </row>
    <row r="44" spans="1:8" x14ac:dyDescent="0.25">
      <c r="A44" s="24">
        <v>44</v>
      </c>
      <c r="B44" s="1">
        <v>519</v>
      </c>
      <c r="C44" s="1">
        <v>420</v>
      </c>
      <c r="D44" s="1">
        <f t="shared" si="3"/>
        <v>99</v>
      </c>
      <c r="E44" s="1">
        <f t="shared" si="4"/>
        <v>0.79200000000000004</v>
      </c>
      <c r="F44" s="90">
        <f t="shared" si="5"/>
        <v>0.79200000000000004</v>
      </c>
      <c r="G44" s="168">
        <v>0.79200000000000004</v>
      </c>
      <c r="H44" s="90"/>
    </row>
    <row r="45" spans="1:8" x14ac:dyDescent="0.25">
      <c r="A45" s="24">
        <v>46</v>
      </c>
      <c r="B45" s="1">
        <v>519</v>
      </c>
      <c r="C45" s="1">
        <v>850</v>
      </c>
      <c r="D45" s="1">
        <f t="shared" si="3"/>
        <v>331</v>
      </c>
      <c r="E45" s="1">
        <f t="shared" si="4"/>
        <v>2.6480000000000001</v>
      </c>
      <c r="F45" s="90">
        <f t="shared" si="5"/>
        <v>2.6480000000000001</v>
      </c>
      <c r="G45" s="168">
        <v>2.6480000000000001</v>
      </c>
      <c r="H45" s="90"/>
    </row>
    <row r="46" spans="1:8" x14ac:dyDescent="0.25">
      <c r="A46" s="24">
        <v>47</v>
      </c>
      <c r="B46" s="1">
        <v>519</v>
      </c>
      <c r="C46" s="1">
        <v>150</v>
      </c>
      <c r="D46" s="1">
        <f t="shared" si="3"/>
        <v>369</v>
      </c>
      <c r="E46" s="1">
        <f t="shared" si="4"/>
        <v>2.952</v>
      </c>
      <c r="F46" s="90">
        <f t="shared" si="5"/>
        <v>2.952</v>
      </c>
      <c r="G46" s="168">
        <v>2.952</v>
      </c>
      <c r="H46" s="90"/>
    </row>
    <row r="47" spans="1:8" x14ac:dyDescent="0.25">
      <c r="A47" s="24">
        <v>48</v>
      </c>
      <c r="B47" s="1">
        <v>519</v>
      </c>
      <c r="C47" s="1">
        <v>300</v>
      </c>
      <c r="D47" s="1">
        <f t="shared" si="3"/>
        <v>219</v>
      </c>
      <c r="E47" s="1">
        <f t="shared" si="4"/>
        <v>1.752</v>
      </c>
      <c r="F47" s="90">
        <f t="shared" si="5"/>
        <v>1.752</v>
      </c>
      <c r="G47" s="168">
        <v>1.752</v>
      </c>
      <c r="H47" s="90"/>
    </row>
    <row r="48" spans="1:8" x14ac:dyDescent="0.25">
      <c r="A48" s="24"/>
      <c r="F48" s="90"/>
      <c r="H48" s="90"/>
    </row>
    <row r="49" spans="1:6" x14ac:dyDescent="0.25">
      <c r="A49" s="24"/>
      <c r="F49" s="27"/>
    </row>
    <row r="50" spans="1:6" x14ac:dyDescent="0.25">
      <c r="F50" s="27"/>
    </row>
    <row r="51" spans="1:6" x14ac:dyDescent="0.25">
      <c r="F51" s="27"/>
    </row>
  </sheetData>
  <pageMargins left="0.70000000000000007" right="0.70000000000000007" top="0.78740157500000008" bottom="0.78740157500000008" header="0.30000000000000004" footer="0.3000000000000000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3DF57A"/>
  </sheetPr>
  <dimension ref="A1:J49"/>
  <sheetViews>
    <sheetView topLeftCell="A13" workbookViewId="0">
      <selection activeCell="K45" sqref="K45"/>
    </sheetView>
  </sheetViews>
  <sheetFormatPr baseColWidth="10" defaultRowHeight="15" x14ac:dyDescent="0.25"/>
  <cols>
    <col min="1" max="4" width="11.42578125" style="1" customWidth="1"/>
    <col min="5" max="5" width="13.7109375" style="1" customWidth="1"/>
    <col min="6" max="6" width="15.140625" style="1" bestFit="1" customWidth="1"/>
    <col min="7" max="7" width="11.42578125" style="1" customWidth="1"/>
    <col min="8" max="16384" width="11.42578125" style="1"/>
  </cols>
  <sheetData>
    <row r="1" spans="1:10" x14ac:dyDescent="0.25">
      <c r="A1" s="1" t="s">
        <v>2</v>
      </c>
      <c r="B1" s="1" t="s">
        <v>17</v>
      </c>
      <c r="C1" s="1" t="s">
        <v>199</v>
      </c>
      <c r="D1" s="1" t="s">
        <v>12</v>
      </c>
      <c r="E1" s="1" t="s">
        <v>57</v>
      </c>
      <c r="F1" s="1" t="s">
        <v>31</v>
      </c>
      <c r="H1" s="1" t="s">
        <v>201</v>
      </c>
    </row>
    <row r="2" spans="1:10" x14ac:dyDescent="0.25">
      <c r="A2" s="1">
        <v>1</v>
      </c>
      <c r="B2" s="1">
        <v>0</v>
      </c>
      <c r="C2" s="24">
        <v>14</v>
      </c>
      <c r="D2" s="1">
        <f>C2-B2</f>
        <v>14</v>
      </c>
      <c r="E2" s="1">
        <f>D2*0.001</f>
        <v>1.4E-2</v>
      </c>
      <c r="F2" s="90">
        <f>E2</f>
        <v>1.4E-2</v>
      </c>
      <c r="H2" s="1">
        <v>1.4E-2</v>
      </c>
      <c r="J2" s="1" t="s">
        <v>198</v>
      </c>
    </row>
    <row r="3" spans="1:10" x14ac:dyDescent="0.25">
      <c r="A3" s="1">
        <v>2</v>
      </c>
      <c r="B3" s="1">
        <v>0</v>
      </c>
      <c r="C3" s="24">
        <v>28</v>
      </c>
      <c r="D3" s="1">
        <f t="shared" ref="D3:D47" si="0">C3-B3</f>
        <v>28</v>
      </c>
      <c r="E3" s="1">
        <f t="shared" ref="E3:E45" si="1">D3*0.001</f>
        <v>2.8000000000000001E-2</v>
      </c>
      <c r="F3" s="90">
        <f t="shared" ref="F3:F45" si="2">E3</f>
        <v>2.8000000000000001E-2</v>
      </c>
      <c r="H3" s="1">
        <v>2.8000000000000001E-2</v>
      </c>
    </row>
    <row r="4" spans="1:10" x14ac:dyDescent="0.25">
      <c r="A4" s="1">
        <v>3</v>
      </c>
      <c r="B4" s="1">
        <v>0</v>
      </c>
      <c r="C4" s="24">
        <v>105</v>
      </c>
      <c r="D4" s="1">
        <f t="shared" si="0"/>
        <v>105</v>
      </c>
      <c r="E4" s="1">
        <f t="shared" si="1"/>
        <v>0.105</v>
      </c>
      <c r="F4" s="90">
        <f t="shared" si="2"/>
        <v>0.105</v>
      </c>
      <c r="G4" s="120"/>
      <c r="H4" s="1">
        <v>0.105</v>
      </c>
    </row>
    <row r="5" spans="1:10" x14ac:dyDescent="0.25">
      <c r="A5" s="1">
        <v>4</v>
      </c>
      <c r="B5" s="1">
        <v>0</v>
      </c>
      <c r="C5" s="1">
        <v>88</v>
      </c>
      <c r="D5" s="1">
        <f t="shared" si="0"/>
        <v>88</v>
      </c>
      <c r="E5" s="1">
        <f t="shared" si="1"/>
        <v>8.7999999999999995E-2</v>
      </c>
      <c r="F5" s="90">
        <f t="shared" si="2"/>
        <v>8.7999999999999995E-2</v>
      </c>
      <c r="H5" s="1">
        <v>8.7999999999999995E-2</v>
      </c>
    </row>
    <row r="6" spans="1:10" x14ac:dyDescent="0.25">
      <c r="A6" s="1">
        <v>5</v>
      </c>
      <c r="B6" s="1">
        <v>0</v>
      </c>
      <c r="C6" s="1">
        <v>68</v>
      </c>
      <c r="D6" s="1">
        <f t="shared" si="0"/>
        <v>68</v>
      </c>
      <c r="E6" s="1">
        <f t="shared" si="1"/>
        <v>6.8000000000000005E-2</v>
      </c>
      <c r="F6" s="90">
        <f t="shared" si="2"/>
        <v>6.8000000000000005E-2</v>
      </c>
      <c r="H6" s="1">
        <v>6.8000000000000005E-2</v>
      </c>
    </row>
    <row r="7" spans="1:10" x14ac:dyDescent="0.25">
      <c r="A7" s="1">
        <v>6</v>
      </c>
      <c r="B7" s="1">
        <v>0</v>
      </c>
      <c r="C7" s="1">
        <v>78</v>
      </c>
      <c r="D7" s="1">
        <f t="shared" si="0"/>
        <v>78</v>
      </c>
      <c r="E7" s="1">
        <f t="shared" si="1"/>
        <v>7.8E-2</v>
      </c>
      <c r="F7" s="90">
        <f t="shared" si="2"/>
        <v>7.8E-2</v>
      </c>
      <c r="H7" s="1">
        <v>7.8E-2</v>
      </c>
    </row>
    <row r="8" spans="1:10" x14ac:dyDescent="0.25">
      <c r="A8" s="1">
        <v>7</v>
      </c>
      <c r="B8" s="1">
        <v>0</v>
      </c>
      <c r="C8" s="1">
        <v>41</v>
      </c>
      <c r="D8" s="1">
        <f t="shared" si="0"/>
        <v>41</v>
      </c>
      <c r="E8" s="1">
        <f t="shared" si="1"/>
        <v>4.1000000000000002E-2</v>
      </c>
      <c r="F8" s="90">
        <f t="shared" si="2"/>
        <v>4.1000000000000002E-2</v>
      </c>
      <c r="H8" s="1">
        <v>4.1000000000000002E-2</v>
      </c>
    </row>
    <row r="9" spans="1:10" x14ac:dyDescent="0.25">
      <c r="A9" s="1">
        <v>8</v>
      </c>
      <c r="B9" s="1">
        <v>0</v>
      </c>
      <c r="C9" s="1">
        <v>84</v>
      </c>
      <c r="D9" s="1">
        <f t="shared" si="0"/>
        <v>84</v>
      </c>
      <c r="E9" s="1">
        <f t="shared" si="1"/>
        <v>8.4000000000000005E-2</v>
      </c>
      <c r="F9" s="90">
        <f t="shared" si="2"/>
        <v>8.4000000000000005E-2</v>
      </c>
      <c r="H9" s="1">
        <v>8.4000000000000005E-2</v>
      </c>
    </row>
    <row r="10" spans="1:10" x14ac:dyDescent="0.25">
      <c r="A10" s="1">
        <v>9</v>
      </c>
      <c r="B10" s="1">
        <v>0</v>
      </c>
      <c r="C10" s="1">
        <v>64</v>
      </c>
      <c r="D10" s="1">
        <f t="shared" si="0"/>
        <v>64</v>
      </c>
      <c r="E10" s="1">
        <f t="shared" si="1"/>
        <v>6.4000000000000001E-2</v>
      </c>
      <c r="F10" s="90">
        <f t="shared" si="2"/>
        <v>6.4000000000000001E-2</v>
      </c>
      <c r="H10" s="1">
        <v>6.4000000000000001E-2</v>
      </c>
    </row>
    <row r="11" spans="1:10" x14ac:dyDescent="0.25">
      <c r="A11" s="1">
        <v>10</v>
      </c>
      <c r="B11" s="1">
        <v>0</v>
      </c>
      <c r="C11" s="1">
        <v>67</v>
      </c>
      <c r="D11" s="1">
        <f t="shared" si="0"/>
        <v>67</v>
      </c>
      <c r="E11" s="1">
        <f t="shared" si="1"/>
        <v>6.7000000000000004E-2</v>
      </c>
      <c r="F11" s="90">
        <f t="shared" si="2"/>
        <v>6.7000000000000004E-2</v>
      </c>
      <c r="H11" s="1">
        <v>6.7000000000000004E-2</v>
      </c>
    </row>
    <row r="12" spans="1:10" x14ac:dyDescent="0.25">
      <c r="A12" s="1">
        <v>11</v>
      </c>
      <c r="B12" s="1">
        <v>0</v>
      </c>
      <c r="C12" s="1">
        <v>105</v>
      </c>
      <c r="D12" s="1">
        <f t="shared" si="0"/>
        <v>105</v>
      </c>
      <c r="E12" s="1">
        <f t="shared" si="1"/>
        <v>0.105</v>
      </c>
      <c r="F12" s="90">
        <f t="shared" si="2"/>
        <v>0.105</v>
      </c>
      <c r="H12" s="1">
        <v>0.105</v>
      </c>
    </row>
    <row r="13" spans="1:10" x14ac:dyDescent="0.25">
      <c r="A13" s="1">
        <v>12</v>
      </c>
      <c r="B13" s="1">
        <v>0</v>
      </c>
      <c r="C13" s="1">
        <v>86</v>
      </c>
      <c r="D13" s="1">
        <f t="shared" si="0"/>
        <v>86</v>
      </c>
      <c r="E13" s="1">
        <f t="shared" si="1"/>
        <v>8.6000000000000007E-2</v>
      </c>
      <c r="F13" s="90">
        <f t="shared" si="2"/>
        <v>8.6000000000000007E-2</v>
      </c>
      <c r="H13" s="1">
        <v>8.5999999999999993E-2</v>
      </c>
    </row>
    <row r="14" spans="1:10" x14ac:dyDescent="0.25">
      <c r="A14" s="1">
        <v>13</v>
      </c>
      <c r="B14" s="1">
        <v>0</v>
      </c>
      <c r="C14" s="1">
        <v>59</v>
      </c>
      <c r="D14" s="1">
        <f t="shared" si="0"/>
        <v>59</v>
      </c>
      <c r="E14" s="1">
        <f t="shared" si="1"/>
        <v>5.9000000000000004E-2</v>
      </c>
      <c r="F14" s="90">
        <f t="shared" si="2"/>
        <v>5.9000000000000004E-2</v>
      </c>
      <c r="H14" s="1">
        <v>5.8999999999999997E-2</v>
      </c>
    </row>
    <row r="15" spans="1:10" x14ac:dyDescent="0.25">
      <c r="A15" s="1">
        <v>14</v>
      </c>
      <c r="B15" s="1">
        <v>0</v>
      </c>
      <c r="C15" s="1">
        <v>53</v>
      </c>
      <c r="D15" s="1">
        <f t="shared" si="0"/>
        <v>53</v>
      </c>
      <c r="E15" s="1">
        <f t="shared" si="1"/>
        <v>5.2999999999999999E-2</v>
      </c>
      <c r="F15" s="90">
        <f t="shared" si="2"/>
        <v>5.2999999999999999E-2</v>
      </c>
      <c r="H15" s="1">
        <v>5.2999999999999999E-2</v>
      </c>
    </row>
    <row r="16" spans="1:10" x14ac:dyDescent="0.25">
      <c r="A16" s="1">
        <v>15</v>
      </c>
      <c r="B16" s="1">
        <v>0</v>
      </c>
      <c r="C16" s="1">
        <v>64</v>
      </c>
      <c r="D16" s="1">
        <f t="shared" si="0"/>
        <v>64</v>
      </c>
      <c r="E16" s="1">
        <f t="shared" si="1"/>
        <v>6.4000000000000001E-2</v>
      </c>
      <c r="F16" s="90">
        <f t="shared" si="2"/>
        <v>6.4000000000000001E-2</v>
      </c>
      <c r="H16" s="1">
        <v>6.4000000000000001E-2</v>
      </c>
    </row>
    <row r="17" spans="1:8" x14ac:dyDescent="0.25">
      <c r="A17" s="1">
        <v>16</v>
      </c>
      <c r="B17" s="1">
        <v>0</v>
      </c>
      <c r="C17" s="1">
        <v>88</v>
      </c>
      <c r="D17" s="1">
        <f t="shared" si="0"/>
        <v>88</v>
      </c>
      <c r="E17" s="1">
        <f t="shared" si="1"/>
        <v>8.7999999999999995E-2</v>
      </c>
      <c r="F17" s="90">
        <f t="shared" si="2"/>
        <v>8.7999999999999995E-2</v>
      </c>
      <c r="H17" s="1">
        <v>8.7999999999999995E-2</v>
      </c>
    </row>
    <row r="18" spans="1:8" x14ac:dyDescent="0.25">
      <c r="A18" s="1">
        <v>17</v>
      </c>
      <c r="B18" s="1">
        <v>0</v>
      </c>
      <c r="C18" s="1">
        <v>105</v>
      </c>
      <c r="D18" s="1">
        <f t="shared" si="0"/>
        <v>105</v>
      </c>
      <c r="E18" s="1">
        <f t="shared" si="1"/>
        <v>0.105</v>
      </c>
      <c r="F18" s="90">
        <f t="shared" si="2"/>
        <v>0.105</v>
      </c>
      <c r="H18" s="1">
        <v>0.105</v>
      </c>
    </row>
    <row r="19" spans="1:8" x14ac:dyDescent="0.25">
      <c r="A19" s="1">
        <v>18</v>
      </c>
      <c r="B19" s="1">
        <v>0</v>
      </c>
      <c r="C19" s="1">
        <v>48</v>
      </c>
      <c r="D19" s="1">
        <f t="shared" si="0"/>
        <v>48</v>
      </c>
      <c r="E19" s="1">
        <f t="shared" si="1"/>
        <v>4.8000000000000001E-2</v>
      </c>
      <c r="F19" s="90">
        <f t="shared" si="2"/>
        <v>4.8000000000000001E-2</v>
      </c>
      <c r="H19" s="1">
        <v>4.8000000000000001E-2</v>
      </c>
    </row>
    <row r="20" spans="1:8" x14ac:dyDescent="0.25">
      <c r="A20" s="1">
        <v>19</v>
      </c>
      <c r="B20" s="1">
        <v>0</v>
      </c>
      <c r="C20" s="1">
        <v>61</v>
      </c>
      <c r="D20" s="1">
        <f t="shared" si="0"/>
        <v>61</v>
      </c>
      <c r="E20" s="1">
        <f t="shared" si="1"/>
        <v>6.0999999999999999E-2</v>
      </c>
      <c r="F20" s="90">
        <f t="shared" si="2"/>
        <v>6.0999999999999999E-2</v>
      </c>
      <c r="H20" s="1">
        <v>6.0999999999999999E-2</v>
      </c>
    </row>
    <row r="21" spans="1:8" x14ac:dyDescent="0.25">
      <c r="A21" s="1">
        <v>20</v>
      </c>
      <c r="B21" s="1">
        <v>0</v>
      </c>
      <c r="C21" s="1">
        <v>2</v>
      </c>
      <c r="D21" s="1">
        <f t="shared" si="0"/>
        <v>2</v>
      </c>
      <c r="E21" s="1">
        <f t="shared" si="1"/>
        <v>2E-3</v>
      </c>
      <c r="F21" s="90">
        <f t="shared" si="2"/>
        <v>2E-3</v>
      </c>
      <c r="H21" s="1">
        <v>2E-3</v>
      </c>
    </row>
    <row r="22" spans="1:8" x14ac:dyDescent="0.25">
      <c r="A22" s="1">
        <v>21</v>
      </c>
      <c r="B22" s="1">
        <v>0</v>
      </c>
      <c r="C22" s="1">
        <v>7</v>
      </c>
      <c r="D22" s="1">
        <f t="shared" si="0"/>
        <v>7</v>
      </c>
      <c r="E22" s="1">
        <f t="shared" si="1"/>
        <v>7.0000000000000001E-3</v>
      </c>
      <c r="F22" s="90">
        <f t="shared" si="2"/>
        <v>7.0000000000000001E-3</v>
      </c>
      <c r="H22" s="1">
        <v>7.0000000000000001E-3</v>
      </c>
    </row>
    <row r="23" spans="1:8" x14ac:dyDescent="0.25">
      <c r="A23" s="1">
        <v>22</v>
      </c>
      <c r="B23" s="1">
        <v>0</v>
      </c>
      <c r="C23" s="1">
        <v>68</v>
      </c>
      <c r="D23" s="1">
        <f t="shared" si="0"/>
        <v>68</v>
      </c>
      <c r="E23" s="1">
        <f t="shared" si="1"/>
        <v>6.8000000000000005E-2</v>
      </c>
      <c r="F23" s="90">
        <f t="shared" si="2"/>
        <v>6.8000000000000005E-2</v>
      </c>
      <c r="H23" s="1">
        <v>6.8000000000000005E-2</v>
      </c>
    </row>
    <row r="24" spans="1:8" x14ac:dyDescent="0.25">
      <c r="A24" s="1">
        <v>23</v>
      </c>
      <c r="B24" s="1">
        <v>0</v>
      </c>
      <c r="C24" s="1">
        <v>48</v>
      </c>
      <c r="D24" s="1">
        <f t="shared" si="0"/>
        <v>48</v>
      </c>
      <c r="E24" s="1">
        <f t="shared" si="1"/>
        <v>4.8000000000000001E-2</v>
      </c>
      <c r="F24" s="90">
        <f t="shared" si="2"/>
        <v>4.8000000000000001E-2</v>
      </c>
      <c r="H24" s="1">
        <v>4.8000000000000001E-2</v>
      </c>
    </row>
    <row r="25" spans="1:8" x14ac:dyDescent="0.25">
      <c r="A25" s="1">
        <v>24</v>
      </c>
      <c r="B25" s="1">
        <v>0</v>
      </c>
      <c r="C25" s="1">
        <v>93</v>
      </c>
      <c r="D25" s="1">
        <f t="shared" si="0"/>
        <v>93</v>
      </c>
      <c r="E25" s="1">
        <f t="shared" si="1"/>
        <v>9.2999999999999999E-2</v>
      </c>
      <c r="F25" s="90">
        <f t="shared" si="2"/>
        <v>9.2999999999999999E-2</v>
      </c>
      <c r="H25" s="1">
        <v>9.2999999999999999E-2</v>
      </c>
    </row>
    <row r="26" spans="1:8" x14ac:dyDescent="0.25">
      <c r="A26" s="1">
        <v>25</v>
      </c>
      <c r="B26" s="1">
        <v>0</v>
      </c>
      <c r="C26" s="1">
        <v>52</v>
      </c>
      <c r="D26" s="1">
        <f t="shared" si="0"/>
        <v>52</v>
      </c>
      <c r="E26" s="1">
        <f t="shared" si="1"/>
        <v>5.2000000000000005E-2</v>
      </c>
      <c r="F26" s="90">
        <f t="shared" si="2"/>
        <v>5.2000000000000005E-2</v>
      </c>
      <c r="H26" s="1">
        <v>5.1999999999999998E-2</v>
      </c>
    </row>
    <row r="27" spans="1:8" x14ac:dyDescent="0.25">
      <c r="A27" s="1">
        <v>26</v>
      </c>
      <c r="B27" s="1">
        <v>0</v>
      </c>
      <c r="C27" s="1">
        <v>96</v>
      </c>
      <c r="D27" s="1">
        <f t="shared" si="0"/>
        <v>96</v>
      </c>
      <c r="E27" s="1">
        <f t="shared" si="1"/>
        <v>9.6000000000000002E-2</v>
      </c>
      <c r="F27" s="90">
        <f t="shared" si="2"/>
        <v>9.6000000000000002E-2</v>
      </c>
      <c r="H27" s="1">
        <v>9.6000000000000002E-2</v>
      </c>
    </row>
    <row r="28" spans="1:8" x14ac:dyDescent="0.25">
      <c r="A28" s="1">
        <v>27</v>
      </c>
      <c r="B28" s="1">
        <v>0</v>
      </c>
      <c r="C28" s="1">
        <v>69</v>
      </c>
      <c r="D28" s="1">
        <f t="shared" si="0"/>
        <v>69</v>
      </c>
      <c r="E28" s="1">
        <f t="shared" si="1"/>
        <v>6.9000000000000006E-2</v>
      </c>
      <c r="F28" s="90">
        <f t="shared" si="2"/>
        <v>6.9000000000000006E-2</v>
      </c>
      <c r="H28" s="1">
        <v>6.9000000000000006E-2</v>
      </c>
    </row>
    <row r="29" spans="1:8" x14ac:dyDescent="0.25">
      <c r="A29" s="1">
        <v>28</v>
      </c>
      <c r="B29" s="1">
        <v>0</v>
      </c>
      <c r="C29" s="1">
        <v>90</v>
      </c>
      <c r="D29" s="1">
        <f t="shared" si="0"/>
        <v>90</v>
      </c>
      <c r="E29" s="1">
        <f t="shared" si="1"/>
        <v>0.09</v>
      </c>
      <c r="F29" s="90">
        <f t="shared" si="2"/>
        <v>0.09</v>
      </c>
      <c r="H29" s="1">
        <v>0.09</v>
      </c>
    </row>
    <row r="30" spans="1:8" x14ac:dyDescent="0.25">
      <c r="A30" s="1">
        <v>29</v>
      </c>
      <c r="B30" s="1">
        <v>0</v>
      </c>
      <c r="C30" s="1">
        <v>71</v>
      </c>
      <c r="D30" s="1">
        <f t="shared" si="0"/>
        <v>71</v>
      </c>
      <c r="E30" s="1">
        <f t="shared" si="1"/>
        <v>7.1000000000000008E-2</v>
      </c>
      <c r="F30" s="90">
        <f t="shared" si="2"/>
        <v>7.1000000000000008E-2</v>
      </c>
      <c r="H30" s="1">
        <v>7.0999999999999994E-2</v>
      </c>
    </row>
    <row r="31" spans="1:8" x14ac:dyDescent="0.25">
      <c r="A31" s="1">
        <v>30</v>
      </c>
      <c r="B31" s="1">
        <v>0</v>
      </c>
      <c r="C31" s="1">
        <v>42</v>
      </c>
      <c r="D31" s="1">
        <f t="shared" si="0"/>
        <v>42</v>
      </c>
      <c r="E31" s="1">
        <f t="shared" si="1"/>
        <v>4.2000000000000003E-2</v>
      </c>
      <c r="F31" s="90">
        <f t="shared" si="2"/>
        <v>4.2000000000000003E-2</v>
      </c>
      <c r="H31" s="1">
        <v>4.2000000000000003E-2</v>
      </c>
    </row>
    <row r="32" spans="1:8" x14ac:dyDescent="0.25">
      <c r="A32" s="1">
        <v>31</v>
      </c>
      <c r="B32" s="1">
        <v>0</v>
      </c>
      <c r="C32" s="1">
        <v>54</v>
      </c>
      <c r="D32" s="1">
        <f t="shared" si="0"/>
        <v>54</v>
      </c>
      <c r="E32" s="1">
        <f t="shared" si="1"/>
        <v>5.3999999999999999E-2</v>
      </c>
      <c r="F32" s="90">
        <f t="shared" si="2"/>
        <v>5.3999999999999999E-2</v>
      </c>
      <c r="H32" s="1">
        <v>5.3999999999999999E-2</v>
      </c>
    </row>
    <row r="33" spans="1:8" x14ac:dyDescent="0.25">
      <c r="A33" s="1">
        <v>32</v>
      </c>
      <c r="B33" s="1">
        <v>0</v>
      </c>
      <c r="C33" s="1">
        <v>66</v>
      </c>
      <c r="D33" s="1">
        <f t="shared" si="0"/>
        <v>66</v>
      </c>
      <c r="E33" s="1">
        <f t="shared" si="1"/>
        <v>6.6000000000000003E-2</v>
      </c>
      <c r="F33" s="90">
        <f t="shared" si="2"/>
        <v>6.6000000000000003E-2</v>
      </c>
      <c r="H33" s="1">
        <v>6.6000000000000003E-2</v>
      </c>
    </row>
    <row r="34" spans="1:8" x14ac:dyDescent="0.25">
      <c r="A34" s="1">
        <v>33</v>
      </c>
      <c r="B34" s="1">
        <v>0</v>
      </c>
      <c r="C34" s="1">
        <v>105</v>
      </c>
      <c r="D34" s="1">
        <f t="shared" si="0"/>
        <v>105</v>
      </c>
      <c r="E34" s="1">
        <f t="shared" si="1"/>
        <v>0.105</v>
      </c>
      <c r="F34" s="90">
        <f t="shared" si="2"/>
        <v>0.105</v>
      </c>
      <c r="H34" s="1">
        <v>0.105</v>
      </c>
    </row>
    <row r="35" spans="1:8" x14ac:dyDescent="0.25">
      <c r="A35" s="1">
        <v>34</v>
      </c>
      <c r="B35" s="1">
        <v>0</v>
      </c>
      <c r="C35" s="1">
        <v>7</v>
      </c>
      <c r="D35" s="1">
        <f t="shared" si="0"/>
        <v>7</v>
      </c>
      <c r="E35" s="1">
        <f t="shared" si="1"/>
        <v>7.0000000000000001E-3</v>
      </c>
      <c r="F35" s="90">
        <f t="shared" si="2"/>
        <v>7.0000000000000001E-3</v>
      </c>
      <c r="H35" s="1">
        <v>7.0000000000000001E-3</v>
      </c>
    </row>
    <row r="36" spans="1:8" x14ac:dyDescent="0.25">
      <c r="A36" s="1">
        <v>35</v>
      </c>
      <c r="B36" s="1">
        <v>0</v>
      </c>
      <c r="C36" s="1">
        <v>31</v>
      </c>
      <c r="D36" s="1">
        <f t="shared" si="0"/>
        <v>31</v>
      </c>
      <c r="E36" s="1">
        <f t="shared" si="1"/>
        <v>3.1E-2</v>
      </c>
      <c r="F36" s="90">
        <f t="shared" si="2"/>
        <v>3.1E-2</v>
      </c>
      <c r="H36" s="1">
        <v>3.1E-2</v>
      </c>
    </row>
    <row r="37" spans="1:8" x14ac:dyDescent="0.25">
      <c r="A37" s="1">
        <v>36</v>
      </c>
      <c r="B37" s="1">
        <v>0</v>
      </c>
      <c r="C37" s="1">
        <v>74</v>
      </c>
      <c r="D37" s="1">
        <f t="shared" si="0"/>
        <v>74</v>
      </c>
      <c r="E37" s="1">
        <f t="shared" si="1"/>
        <v>7.3999999999999996E-2</v>
      </c>
      <c r="F37" s="90">
        <f t="shared" si="2"/>
        <v>7.3999999999999996E-2</v>
      </c>
      <c r="H37" s="1">
        <v>7.3999999999999996E-2</v>
      </c>
    </row>
    <row r="38" spans="1:8" x14ac:dyDescent="0.25">
      <c r="A38" s="1">
        <v>38</v>
      </c>
      <c r="B38" s="1">
        <v>0</v>
      </c>
      <c r="C38" s="1">
        <v>63</v>
      </c>
      <c r="D38" s="1">
        <f t="shared" si="0"/>
        <v>63</v>
      </c>
      <c r="E38" s="1">
        <f t="shared" ref="E38:E44" si="3">D38*0.001</f>
        <v>6.3E-2</v>
      </c>
      <c r="F38" s="90">
        <f t="shared" ref="F38:F44" si="4">E38</f>
        <v>6.3E-2</v>
      </c>
      <c r="H38" s="1">
        <v>6.3E-2</v>
      </c>
    </row>
    <row r="39" spans="1:8" x14ac:dyDescent="0.25">
      <c r="A39" s="1">
        <v>39</v>
      </c>
      <c r="B39" s="1">
        <v>0</v>
      </c>
      <c r="C39" s="1">
        <v>105</v>
      </c>
      <c r="D39" s="1">
        <f t="shared" si="0"/>
        <v>105</v>
      </c>
      <c r="E39" s="1">
        <f t="shared" si="3"/>
        <v>0.105</v>
      </c>
      <c r="F39" s="90">
        <f t="shared" si="4"/>
        <v>0.105</v>
      </c>
      <c r="H39" s="1">
        <v>0.105</v>
      </c>
    </row>
    <row r="40" spans="1:8" x14ac:dyDescent="0.25">
      <c r="A40" s="1">
        <v>40</v>
      </c>
      <c r="B40" s="1">
        <v>0</v>
      </c>
      <c r="C40" s="1">
        <v>83</v>
      </c>
      <c r="D40" s="1">
        <f t="shared" si="0"/>
        <v>83</v>
      </c>
      <c r="E40" s="1">
        <f t="shared" si="3"/>
        <v>8.3000000000000004E-2</v>
      </c>
      <c r="F40" s="90">
        <f t="shared" si="4"/>
        <v>8.3000000000000004E-2</v>
      </c>
      <c r="H40" s="1">
        <v>8.3000000000000004E-2</v>
      </c>
    </row>
    <row r="41" spans="1:8" x14ac:dyDescent="0.25">
      <c r="A41" s="1">
        <v>41</v>
      </c>
      <c r="B41" s="1">
        <v>0</v>
      </c>
      <c r="C41" s="1">
        <v>26</v>
      </c>
      <c r="D41" s="1">
        <f t="shared" si="0"/>
        <v>26</v>
      </c>
      <c r="E41" s="1">
        <f t="shared" si="3"/>
        <v>2.6000000000000002E-2</v>
      </c>
      <c r="F41" s="90">
        <f t="shared" si="4"/>
        <v>2.6000000000000002E-2</v>
      </c>
      <c r="H41" s="1">
        <v>2.5999999999999999E-2</v>
      </c>
    </row>
    <row r="42" spans="1:8" x14ac:dyDescent="0.25">
      <c r="A42" s="1">
        <v>42</v>
      </c>
      <c r="B42" s="1">
        <v>0</v>
      </c>
      <c r="C42" s="1">
        <v>66</v>
      </c>
      <c r="D42" s="1">
        <f t="shared" si="0"/>
        <v>66</v>
      </c>
      <c r="E42" s="1">
        <f t="shared" si="3"/>
        <v>6.6000000000000003E-2</v>
      </c>
      <c r="F42" s="90">
        <f t="shared" si="4"/>
        <v>6.6000000000000003E-2</v>
      </c>
      <c r="H42" s="1">
        <v>6.6000000000000003E-2</v>
      </c>
    </row>
    <row r="43" spans="1:8" x14ac:dyDescent="0.25">
      <c r="A43" s="1">
        <v>43</v>
      </c>
      <c r="B43" s="1">
        <v>0</v>
      </c>
      <c r="C43" s="1">
        <v>105</v>
      </c>
      <c r="D43" s="1">
        <f t="shared" si="0"/>
        <v>105</v>
      </c>
      <c r="E43" s="1">
        <f t="shared" si="3"/>
        <v>0.105</v>
      </c>
      <c r="F43" s="90">
        <f t="shared" si="4"/>
        <v>0.105</v>
      </c>
      <c r="H43" s="1">
        <v>0.105</v>
      </c>
    </row>
    <row r="44" spans="1:8" x14ac:dyDescent="0.25">
      <c r="A44" s="1">
        <v>44</v>
      </c>
      <c r="B44" s="1">
        <v>0</v>
      </c>
      <c r="C44" s="1">
        <v>53</v>
      </c>
      <c r="D44" s="1">
        <f t="shared" si="0"/>
        <v>53</v>
      </c>
      <c r="E44" s="1">
        <f t="shared" si="3"/>
        <v>5.2999999999999999E-2</v>
      </c>
      <c r="F44" s="90">
        <f t="shared" si="4"/>
        <v>5.2999999999999999E-2</v>
      </c>
      <c r="H44" s="1">
        <v>5.2999999999999999E-2</v>
      </c>
    </row>
    <row r="45" spans="1:8" x14ac:dyDescent="0.25">
      <c r="A45" s="1">
        <v>46</v>
      </c>
      <c r="B45" s="1">
        <v>0</v>
      </c>
      <c r="C45" s="1">
        <v>7</v>
      </c>
      <c r="D45" s="1">
        <f t="shared" si="0"/>
        <v>7</v>
      </c>
      <c r="E45" s="1">
        <f t="shared" si="1"/>
        <v>7.0000000000000001E-3</v>
      </c>
      <c r="F45" s="90">
        <f t="shared" si="2"/>
        <v>7.0000000000000001E-3</v>
      </c>
      <c r="H45" s="1">
        <v>7.0000000000000001E-3</v>
      </c>
    </row>
    <row r="46" spans="1:8" x14ac:dyDescent="0.25">
      <c r="A46" s="1">
        <v>47</v>
      </c>
      <c r="B46" s="1">
        <v>0</v>
      </c>
      <c r="C46" s="1">
        <v>40</v>
      </c>
      <c r="D46" s="1">
        <f t="shared" si="0"/>
        <v>40</v>
      </c>
      <c r="E46" s="1">
        <f t="shared" ref="E46:E47" si="5">D46*0.001</f>
        <v>0.04</v>
      </c>
      <c r="F46" s="170">
        <v>0.04</v>
      </c>
      <c r="H46" s="1">
        <v>0.04</v>
      </c>
    </row>
    <row r="47" spans="1:8" x14ac:dyDescent="0.25">
      <c r="A47" s="1">
        <v>48</v>
      </c>
      <c r="B47" s="1">
        <v>0</v>
      </c>
      <c r="C47" s="1">
        <v>65</v>
      </c>
      <c r="D47" s="1">
        <f t="shared" si="0"/>
        <v>65</v>
      </c>
      <c r="E47" s="1">
        <f t="shared" si="5"/>
        <v>6.5000000000000002E-2</v>
      </c>
      <c r="F47" s="170" t="s">
        <v>202</v>
      </c>
      <c r="H47" s="1">
        <v>6.5000000000000002E-2</v>
      </c>
    </row>
    <row r="48" spans="1:8" x14ac:dyDescent="0.25">
      <c r="F48" s="27"/>
    </row>
    <row r="49" spans="6:6" x14ac:dyDescent="0.25">
      <c r="F49" s="27"/>
    </row>
  </sheetData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Gesamtliste</vt:lpstr>
      <vt:lpstr>Starterliste</vt:lpstr>
      <vt:lpstr>Div_Sieger</vt:lpstr>
      <vt:lpstr>Gleich 1</vt:lpstr>
      <vt:lpstr>Gleich 2</vt:lpstr>
      <vt:lpstr>Abstand Ziel</vt:lpstr>
      <vt:lpstr>Gewindestab Länge</vt:lpstr>
      <vt:lpstr>Gewindestab Gänge</vt:lpstr>
      <vt:lpstr>Pfl.-Stein</vt:lpstr>
      <vt:lpstr>Sonderaufgaben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 Fulda</dc:creator>
  <cp:lastModifiedBy>MSC Fulda</cp:lastModifiedBy>
  <cp:lastPrinted>2020-08-09T14:05:36Z</cp:lastPrinted>
  <dcterms:created xsi:type="dcterms:W3CDTF">2011-06-18T15:55:19Z</dcterms:created>
  <dcterms:modified xsi:type="dcterms:W3CDTF">2020-08-11T17:15:58Z</dcterms:modified>
</cp:coreProperties>
</file>